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ОЦО Закупки\Дубовицкая\Ставропольский край\2024\24-13450 КЗ -Тематические смены в федеральных детских центрах\Запрос КП\Извещение\"/>
    </mc:Choice>
  </mc:AlternateContent>
  <bookViews>
    <workbookView xWindow="0" yWindow="0" windowWidth="28800" windowHeight="11625"/>
  </bookViews>
  <sheets>
    <sheet name="НМЦ" sheetId="4" r:id="rId1"/>
    <sheet name="Импорт данных" sheetId="6" state="hidden" r:id="rId2"/>
    <sheet name="Справочник данных" sheetId="7" state="hidden" r:id="rId3"/>
    <sheet name="Прописью" sheetId="5" state="hidden" r:id="rId4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calcId="162913" refMode="R1C1"/>
</workbook>
</file>

<file path=xl/calcChain.xml><?xml version="1.0" encoding="utf-8"?>
<calcChain xmlns="http://schemas.openxmlformats.org/spreadsheetml/2006/main">
  <c r="G13" i="4" l="1"/>
  <c r="F13" i="4"/>
  <c r="E13" i="4"/>
  <c r="A10" i="4"/>
  <c r="A11" i="4"/>
  <c r="A12" i="4"/>
  <c r="H11" i="4" l="1"/>
  <c r="I11" i="4" s="1"/>
  <c r="J11" i="4" s="1"/>
  <c r="K11" i="4"/>
  <c r="L11" i="4" s="1"/>
  <c r="M11" i="4" s="1"/>
  <c r="N11" i="4" s="1"/>
  <c r="H12" i="4"/>
  <c r="I12" i="4" s="1"/>
  <c r="J12" i="4" s="1"/>
  <c r="K12" i="4"/>
  <c r="L12" i="4" s="1"/>
  <c r="M12" i="4" s="1"/>
  <c r="N12" i="4" s="1"/>
  <c r="A9" i="4" l="1"/>
  <c r="H9" i="4"/>
  <c r="I9" i="4" s="1"/>
  <c r="J9" i="4" s="1"/>
  <c r="K9" i="4"/>
  <c r="L9" i="4" s="1"/>
  <c r="M9" i="4" s="1"/>
  <c r="N9" i="4" s="1"/>
  <c r="A28" i="6"/>
  <c r="A29" i="6"/>
  <c r="A30" i="6"/>
  <c r="A32" i="6"/>
  <c r="A33" i="6"/>
  <c r="B33" i="6" s="1"/>
  <c r="A34" i="6"/>
  <c r="J34" i="6" s="1"/>
  <c r="A35" i="6"/>
  <c r="A36" i="6"/>
  <c r="A37" i="6"/>
  <c r="A38" i="6"/>
  <c r="A39" i="6"/>
  <c r="A40" i="6"/>
  <c r="A41" i="6"/>
  <c r="A42" i="6"/>
  <c r="A43" i="6"/>
  <c r="A44" i="6"/>
  <c r="A45" i="6"/>
  <c r="B45" i="6" s="1"/>
  <c r="A46" i="6"/>
  <c r="J46" i="6" s="1"/>
  <c r="A47" i="6"/>
  <c r="A48" i="6"/>
  <c r="A49" i="6"/>
  <c r="A50" i="6"/>
  <c r="A51" i="6"/>
  <c r="B51" i="6" s="1"/>
  <c r="A52" i="6"/>
  <c r="A53" i="6"/>
  <c r="A54" i="6"/>
  <c r="A55" i="6"/>
  <c r="A56" i="6"/>
  <c r="A57" i="6"/>
  <c r="M57" i="6" s="1"/>
  <c r="A58" i="6"/>
  <c r="J58" i="6" s="1"/>
  <c r="A59" i="6"/>
  <c r="A60" i="6"/>
  <c r="A61" i="6"/>
  <c r="A62" i="6"/>
  <c r="A63" i="6"/>
  <c r="F63" i="6" s="1"/>
  <c r="A64" i="6"/>
  <c r="A65" i="6"/>
  <c r="A66" i="6"/>
  <c r="A67" i="6"/>
  <c r="A68" i="6"/>
  <c r="A69" i="6"/>
  <c r="A70" i="6"/>
  <c r="J70" i="6" s="1"/>
  <c r="A71" i="6"/>
  <c r="A72" i="6"/>
  <c r="A73" i="6"/>
  <c r="K73" i="6" s="1"/>
  <c r="A74" i="6"/>
  <c r="A75" i="6"/>
  <c r="F75" i="6" s="1"/>
  <c r="A76" i="6"/>
  <c r="A77" i="6"/>
  <c r="A78" i="6"/>
  <c r="A79" i="6"/>
  <c r="A80" i="6"/>
  <c r="A81" i="6"/>
  <c r="B81" i="6" s="1"/>
  <c r="A82" i="6"/>
  <c r="J82" i="6" s="1"/>
  <c r="A83" i="6"/>
  <c r="A84" i="6"/>
  <c r="A85" i="6"/>
  <c r="K85" i="6" s="1"/>
  <c r="A86" i="6"/>
  <c r="A87" i="6"/>
  <c r="A88" i="6"/>
  <c r="A89" i="6"/>
  <c r="A90" i="6"/>
  <c r="A91" i="6"/>
  <c r="A92" i="6"/>
  <c r="A93" i="6"/>
  <c r="B93" i="6" s="1"/>
  <c r="A94" i="6"/>
  <c r="J94" i="6" s="1"/>
  <c r="A95" i="6"/>
  <c r="A96" i="6"/>
  <c r="A97" i="6"/>
  <c r="K97" i="6" s="1"/>
  <c r="A98" i="6"/>
  <c r="A99" i="6"/>
  <c r="A100" i="6"/>
  <c r="A101" i="6"/>
  <c r="A102" i="6"/>
  <c r="A103" i="6"/>
  <c r="A104" i="6"/>
  <c r="A105" i="6"/>
  <c r="B105" i="6" s="1"/>
  <c r="A106" i="6"/>
  <c r="A107" i="6"/>
  <c r="A108" i="6"/>
  <c r="A109" i="6"/>
  <c r="K109" i="6" s="1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B129" i="6" s="1"/>
  <c r="A130" i="6"/>
  <c r="A131" i="6"/>
  <c r="A132" i="6"/>
  <c r="A133" i="6"/>
  <c r="A134" i="6"/>
  <c r="A135" i="6"/>
  <c r="A136" i="6"/>
  <c r="A137" i="6"/>
  <c r="A138" i="6"/>
  <c r="A139" i="6"/>
  <c r="A140" i="6"/>
  <c r="A141" i="6"/>
  <c r="B141" i="6" s="1"/>
  <c r="A142" i="6"/>
  <c r="A143" i="6"/>
  <c r="A144" i="6"/>
  <c r="A145" i="6"/>
  <c r="A146" i="6"/>
  <c r="A147" i="6"/>
  <c r="A148" i="6"/>
  <c r="A149" i="6"/>
  <c r="A150" i="6"/>
  <c r="A151" i="6"/>
  <c r="A152" i="6"/>
  <c r="A153" i="6"/>
  <c r="B153" i="6" s="1"/>
  <c r="A154" i="6"/>
  <c r="A155" i="6"/>
  <c r="A156" i="6"/>
  <c r="A157" i="6"/>
  <c r="A158" i="6"/>
  <c r="A159" i="6"/>
  <c r="B159" i="6" s="1"/>
  <c r="A160" i="6"/>
  <c r="A161" i="6"/>
  <c r="A162" i="6"/>
  <c r="A163" i="6"/>
  <c r="A164" i="6"/>
  <c r="A165" i="6"/>
  <c r="B165" i="6" s="1"/>
  <c r="A166" i="6"/>
  <c r="J166" i="6" s="1"/>
  <c r="A167" i="6"/>
  <c r="A168" i="6"/>
  <c r="A169" i="6"/>
  <c r="A170" i="6"/>
  <c r="A171" i="6"/>
  <c r="A172" i="6"/>
  <c r="A173" i="6"/>
  <c r="A174" i="6"/>
  <c r="A175" i="6"/>
  <c r="A176" i="6"/>
  <c r="A177" i="6"/>
  <c r="A178" i="6"/>
  <c r="J178" i="6" s="1"/>
  <c r="A179" i="6"/>
  <c r="A180" i="6"/>
  <c r="A181" i="6"/>
  <c r="A182" i="6"/>
  <c r="A183" i="6"/>
  <c r="A184" i="6"/>
  <c r="A185" i="6"/>
  <c r="A186" i="6"/>
  <c r="A187" i="6"/>
  <c r="M187" i="6" s="1"/>
  <c r="A188" i="6"/>
  <c r="A189" i="6"/>
  <c r="B189" i="6" s="1"/>
  <c r="A190" i="6"/>
  <c r="J190" i="6" s="1"/>
  <c r="A191" i="6"/>
  <c r="A192" i="6"/>
  <c r="F192" i="6" s="1"/>
  <c r="A193" i="6"/>
  <c r="A194" i="6"/>
  <c r="F194" i="6" s="1"/>
  <c r="A195" i="6"/>
  <c r="A196" i="6"/>
  <c r="A197" i="6"/>
  <c r="A198" i="6"/>
  <c r="A199" i="6"/>
  <c r="A200" i="6"/>
  <c r="A201" i="6"/>
  <c r="B201" i="6" s="1"/>
  <c r="A202" i="6"/>
  <c r="J202" i="6" s="1"/>
  <c r="A203" i="6"/>
  <c r="A204" i="6"/>
  <c r="A205" i="6"/>
  <c r="A206" i="6"/>
  <c r="A207" i="6"/>
  <c r="A208" i="6"/>
  <c r="A209" i="6"/>
  <c r="A210" i="6"/>
  <c r="A211" i="6"/>
  <c r="A212" i="6"/>
  <c r="F212" i="6" s="1"/>
  <c r="A213" i="6"/>
  <c r="F213" i="6" s="1"/>
  <c r="A214" i="6"/>
  <c r="J214" i="6" s="1"/>
  <c r="A215" i="6"/>
  <c r="F215" i="6" s="1"/>
  <c r="A216" i="6"/>
  <c r="F216" i="6" s="1"/>
  <c r="A217" i="6"/>
  <c r="K217" i="6" s="1"/>
  <c r="A218" i="6"/>
  <c r="A219" i="6"/>
  <c r="B219" i="6" s="1"/>
  <c r="A220" i="6"/>
  <c r="A221" i="6"/>
  <c r="A222" i="6"/>
  <c r="F222" i="6" s="1"/>
  <c r="A223" i="6"/>
  <c r="F223" i="6" s="1"/>
  <c r="A224" i="6"/>
  <c r="F224" i="6" s="1"/>
  <c r="A225" i="6"/>
  <c r="F225" i="6" s="1"/>
  <c r="A226" i="6"/>
  <c r="J226" i="6" s="1"/>
  <c r="A227" i="6"/>
  <c r="F227" i="6" s="1"/>
  <c r="A228" i="6"/>
  <c r="F228" i="6" s="1"/>
  <c r="A229" i="6"/>
  <c r="K229" i="6" s="1"/>
  <c r="A230" i="6"/>
  <c r="F230" i="6" s="1"/>
  <c r="A231" i="6"/>
  <c r="F231" i="6" s="1"/>
  <c r="A232" i="6"/>
  <c r="A233" i="6"/>
  <c r="A234" i="6"/>
  <c r="F234" i="6" s="1"/>
  <c r="A235" i="6"/>
  <c r="F235" i="6" s="1"/>
  <c r="A236" i="6"/>
  <c r="F236" i="6" s="1"/>
  <c r="A237" i="6"/>
  <c r="F237" i="6" s="1"/>
  <c r="A238" i="6"/>
  <c r="J238" i="6" s="1"/>
  <c r="A239" i="6"/>
  <c r="A240" i="6"/>
  <c r="F240" i="6" s="1"/>
  <c r="A241" i="6"/>
  <c r="F241" i="6" s="1"/>
  <c r="A242" i="6"/>
  <c r="A243" i="6"/>
  <c r="A244" i="6"/>
  <c r="A245" i="6"/>
  <c r="F245" i="6" s="1"/>
  <c r="A246" i="6"/>
  <c r="M246" i="6" s="1"/>
  <c r="A247" i="6"/>
  <c r="A248" i="6"/>
  <c r="A249" i="6"/>
  <c r="B249" i="6" s="1"/>
  <c r="A250" i="6"/>
  <c r="A251" i="6"/>
  <c r="A252" i="6"/>
  <c r="A253" i="6"/>
  <c r="K253" i="6" s="1"/>
  <c r="A254" i="6"/>
  <c r="A255" i="6"/>
  <c r="A256" i="6"/>
  <c r="A257" i="6"/>
  <c r="A258" i="6"/>
  <c r="F258" i="6" s="1"/>
  <c r="A259" i="6"/>
  <c r="F259" i="6" s="1"/>
  <c r="A260" i="6"/>
  <c r="F260" i="6" s="1"/>
  <c r="A261" i="6"/>
  <c r="B261" i="6" s="1"/>
  <c r="A262" i="6"/>
  <c r="A263" i="6"/>
  <c r="A264" i="6"/>
  <c r="A265" i="6"/>
  <c r="A266" i="6"/>
  <c r="A267" i="6"/>
  <c r="B267" i="6" s="1"/>
  <c r="A268" i="6"/>
  <c r="A269" i="6"/>
  <c r="A270" i="6"/>
  <c r="F270" i="6" s="1"/>
  <c r="A271" i="6"/>
  <c r="F271" i="6" s="1"/>
  <c r="A272" i="6"/>
  <c r="F272" i="6" s="1"/>
  <c r="A273" i="6"/>
  <c r="F273" i="6" s="1"/>
  <c r="A274" i="6"/>
  <c r="A275" i="6"/>
  <c r="F275" i="6" s="1"/>
  <c r="A276" i="6"/>
  <c r="A277" i="6"/>
  <c r="A278" i="6"/>
  <c r="A279" i="6"/>
  <c r="A280" i="6"/>
  <c r="A281" i="6"/>
  <c r="A282" i="6"/>
  <c r="F282" i="6" s="1"/>
  <c r="A283" i="6"/>
  <c r="F283" i="6" s="1"/>
  <c r="A284" i="6"/>
  <c r="F284" i="6" s="1"/>
  <c r="A285" i="6"/>
  <c r="B285" i="6" s="1"/>
  <c r="A286" i="6"/>
  <c r="A287" i="6"/>
  <c r="F287" i="6" s="1"/>
  <c r="A288" i="6"/>
  <c r="F288" i="6" s="1"/>
  <c r="A289" i="6"/>
  <c r="F289" i="6" s="1"/>
  <c r="A290" i="6"/>
  <c r="A291" i="6"/>
  <c r="A292" i="6"/>
  <c r="A293" i="6"/>
  <c r="A294" i="6"/>
  <c r="M294" i="6" s="1"/>
  <c r="A295" i="6"/>
  <c r="F295" i="6" s="1"/>
  <c r="A296" i="6"/>
  <c r="F296" i="6" s="1"/>
  <c r="A297" i="6"/>
  <c r="F297" i="6" s="1"/>
  <c r="A298" i="6"/>
  <c r="A299" i="6"/>
  <c r="F299" i="6" s="1"/>
  <c r="A300" i="6"/>
  <c r="F300" i="6" s="1"/>
  <c r="A301" i="6"/>
  <c r="F301" i="6" s="1"/>
  <c r="A302" i="6"/>
  <c r="F302" i="6" s="1"/>
  <c r="A303" i="6"/>
  <c r="F303" i="6" s="1"/>
  <c r="A304" i="6"/>
  <c r="A305" i="6"/>
  <c r="A306" i="6"/>
  <c r="F306" i="6" s="1"/>
  <c r="A307" i="6"/>
  <c r="F307" i="6" s="1"/>
  <c r="A308" i="6"/>
  <c r="F308" i="6" s="1"/>
  <c r="A309" i="6"/>
  <c r="F309" i="6" s="1"/>
  <c r="A310" i="6"/>
  <c r="A20" i="6"/>
  <c r="A12" i="6"/>
  <c r="A8" i="4"/>
  <c r="A6" i="6" s="1"/>
  <c r="A9" i="6"/>
  <c r="B9" i="6" s="1"/>
  <c r="A24" i="6"/>
  <c r="A25" i="6"/>
  <c r="A26" i="6"/>
  <c r="A27" i="6"/>
  <c r="A7" i="4"/>
  <c r="A5" i="6" s="1"/>
  <c r="J6" i="6" l="1"/>
  <c r="N6" i="6"/>
  <c r="V257" i="6"/>
  <c r="U257" i="6"/>
  <c r="T257" i="6"/>
  <c r="Q257" i="6"/>
  <c r="R257" i="6"/>
  <c r="P257" i="6"/>
  <c r="N257" i="6"/>
  <c r="S257" i="6"/>
  <c r="O257" i="6"/>
  <c r="K257" i="6"/>
  <c r="J257" i="6"/>
  <c r="M257" i="6"/>
  <c r="V209" i="6"/>
  <c r="R209" i="6"/>
  <c r="Q209" i="6"/>
  <c r="U209" i="6"/>
  <c r="S209" i="6"/>
  <c r="P209" i="6"/>
  <c r="N209" i="6"/>
  <c r="T209" i="6"/>
  <c r="M209" i="6"/>
  <c r="O209" i="6"/>
  <c r="F209" i="6"/>
  <c r="K209" i="6"/>
  <c r="J209" i="6"/>
  <c r="U185" i="6"/>
  <c r="T185" i="6"/>
  <c r="V185" i="6"/>
  <c r="S185" i="6"/>
  <c r="P185" i="6"/>
  <c r="Q185" i="6"/>
  <c r="R185" i="6"/>
  <c r="N185" i="6"/>
  <c r="M185" i="6"/>
  <c r="O185" i="6"/>
  <c r="B185" i="6"/>
  <c r="F185" i="6"/>
  <c r="K185" i="6"/>
  <c r="J185" i="6"/>
  <c r="V149" i="6"/>
  <c r="U149" i="6"/>
  <c r="T149" i="6"/>
  <c r="Q149" i="6"/>
  <c r="P149" i="6"/>
  <c r="R149" i="6"/>
  <c r="N149" i="6"/>
  <c r="M149" i="6"/>
  <c r="O149" i="6"/>
  <c r="S149" i="6"/>
  <c r="F149" i="6"/>
  <c r="K149" i="6"/>
  <c r="J149" i="6"/>
  <c r="V137" i="6"/>
  <c r="U137" i="6"/>
  <c r="S137" i="6"/>
  <c r="R137" i="6"/>
  <c r="Q137" i="6"/>
  <c r="T137" i="6"/>
  <c r="P137" i="6"/>
  <c r="N137" i="6"/>
  <c r="M137" i="6"/>
  <c r="B137" i="6"/>
  <c r="F137" i="6"/>
  <c r="O137" i="6"/>
  <c r="K137" i="6"/>
  <c r="J137" i="6"/>
  <c r="V125" i="6"/>
  <c r="U125" i="6"/>
  <c r="T125" i="6"/>
  <c r="R125" i="6"/>
  <c r="Q125" i="6"/>
  <c r="P125" i="6"/>
  <c r="S125" i="6"/>
  <c r="O125" i="6"/>
  <c r="N125" i="6"/>
  <c r="M125" i="6"/>
  <c r="F125" i="6"/>
  <c r="K125" i="6"/>
  <c r="J125" i="6"/>
  <c r="V101" i="6"/>
  <c r="U101" i="6"/>
  <c r="R101" i="6"/>
  <c r="P101" i="6"/>
  <c r="S101" i="6"/>
  <c r="Q101" i="6"/>
  <c r="T101" i="6"/>
  <c r="N101" i="6"/>
  <c r="O101" i="6"/>
  <c r="M101" i="6"/>
  <c r="F101" i="6"/>
  <c r="K101" i="6"/>
  <c r="J101" i="6"/>
  <c r="T89" i="6"/>
  <c r="S89" i="6"/>
  <c r="V89" i="6"/>
  <c r="U89" i="6"/>
  <c r="Q89" i="6"/>
  <c r="R89" i="6"/>
  <c r="P89" i="6"/>
  <c r="N89" i="6"/>
  <c r="O89" i="6"/>
  <c r="M89" i="6"/>
  <c r="B89" i="6"/>
  <c r="F89" i="6"/>
  <c r="K89" i="6"/>
  <c r="J89" i="6"/>
  <c r="T77" i="6"/>
  <c r="V77" i="6"/>
  <c r="U77" i="6"/>
  <c r="R77" i="6"/>
  <c r="Q77" i="6"/>
  <c r="P77" i="6"/>
  <c r="S77" i="6"/>
  <c r="N77" i="6"/>
  <c r="O77" i="6"/>
  <c r="M77" i="6"/>
  <c r="F77" i="6"/>
  <c r="K77" i="6"/>
  <c r="J77" i="6"/>
  <c r="T65" i="6"/>
  <c r="V65" i="6"/>
  <c r="U65" i="6"/>
  <c r="S65" i="6"/>
  <c r="R65" i="6"/>
  <c r="Q65" i="6"/>
  <c r="P65" i="6"/>
  <c r="N65" i="6"/>
  <c r="O65" i="6"/>
  <c r="M65" i="6"/>
  <c r="F65" i="6"/>
  <c r="K65" i="6"/>
  <c r="J65" i="6"/>
  <c r="B65" i="6"/>
  <c r="V53" i="6"/>
  <c r="U53" i="6"/>
  <c r="T53" i="6"/>
  <c r="P53" i="6"/>
  <c r="Q53" i="6"/>
  <c r="S53" i="6"/>
  <c r="R53" i="6"/>
  <c r="N53" i="6"/>
  <c r="O53" i="6"/>
  <c r="M53" i="6"/>
  <c r="F53" i="6"/>
  <c r="K53" i="6"/>
  <c r="J53" i="6"/>
  <c r="V41" i="6"/>
  <c r="U41" i="6"/>
  <c r="T41" i="6"/>
  <c r="Q41" i="6"/>
  <c r="R41" i="6"/>
  <c r="S41" i="6"/>
  <c r="P41" i="6"/>
  <c r="N41" i="6"/>
  <c r="O41" i="6"/>
  <c r="M41" i="6"/>
  <c r="B41" i="6"/>
  <c r="F41" i="6"/>
  <c r="K41" i="6"/>
  <c r="J41" i="6"/>
  <c r="V29" i="6"/>
  <c r="U29" i="6"/>
  <c r="T29" i="6"/>
  <c r="Q29" i="6"/>
  <c r="P29" i="6"/>
  <c r="R29" i="6"/>
  <c r="S29" i="6"/>
  <c r="N29" i="6"/>
  <c r="M29" i="6"/>
  <c r="O29" i="6"/>
  <c r="F29" i="6"/>
  <c r="K29" i="6"/>
  <c r="J29" i="6"/>
  <c r="F246" i="6"/>
  <c r="F217" i="6"/>
  <c r="M270" i="6"/>
  <c r="B5" i="6"/>
  <c r="V5" i="6"/>
  <c r="P5" i="6"/>
  <c r="T5" i="6"/>
  <c r="Q5" i="6"/>
  <c r="R5" i="6"/>
  <c r="O5" i="6"/>
  <c r="N5" i="6"/>
  <c r="J5" i="6"/>
  <c r="M5" i="6"/>
  <c r="F5" i="6"/>
  <c r="K5" i="6"/>
  <c r="V281" i="6"/>
  <c r="U281" i="6"/>
  <c r="S281" i="6"/>
  <c r="Q281" i="6"/>
  <c r="T281" i="6"/>
  <c r="P281" i="6"/>
  <c r="R281" i="6"/>
  <c r="N281" i="6"/>
  <c r="O281" i="6"/>
  <c r="K281" i="6"/>
  <c r="J281" i="6"/>
  <c r="M281" i="6"/>
  <c r="V221" i="6"/>
  <c r="U221" i="6"/>
  <c r="T221" i="6"/>
  <c r="R221" i="6"/>
  <c r="S221" i="6"/>
  <c r="Q221" i="6"/>
  <c r="P221" i="6"/>
  <c r="N221" i="6"/>
  <c r="O221" i="6"/>
  <c r="K221" i="6"/>
  <c r="J221" i="6"/>
  <c r="M221" i="6"/>
  <c r="V161" i="6"/>
  <c r="U161" i="6"/>
  <c r="T161" i="6"/>
  <c r="Q161" i="6"/>
  <c r="R161" i="6"/>
  <c r="S161" i="6"/>
  <c r="P161" i="6"/>
  <c r="N161" i="6"/>
  <c r="M161" i="6"/>
  <c r="O161" i="6"/>
  <c r="F161" i="6"/>
  <c r="K161" i="6"/>
  <c r="J161" i="6"/>
  <c r="B161" i="6"/>
  <c r="B304" i="6"/>
  <c r="T304" i="6"/>
  <c r="U304" i="6"/>
  <c r="S304" i="6"/>
  <c r="V304" i="6"/>
  <c r="Q304" i="6"/>
  <c r="R304" i="6"/>
  <c r="P304" i="6"/>
  <c r="N304" i="6"/>
  <c r="O304" i="6"/>
  <c r="F304" i="6"/>
  <c r="K304" i="6"/>
  <c r="J304" i="6"/>
  <c r="M304" i="6"/>
  <c r="B292" i="6"/>
  <c r="T292" i="6"/>
  <c r="U292" i="6"/>
  <c r="S292" i="6"/>
  <c r="V292" i="6"/>
  <c r="Q292" i="6"/>
  <c r="R292" i="6"/>
  <c r="P292" i="6"/>
  <c r="N292" i="6"/>
  <c r="O292" i="6"/>
  <c r="F292" i="6"/>
  <c r="K292" i="6"/>
  <c r="J292" i="6"/>
  <c r="M292" i="6"/>
  <c r="B280" i="6"/>
  <c r="T280" i="6"/>
  <c r="V280" i="6"/>
  <c r="U280" i="6"/>
  <c r="S280" i="6"/>
  <c r="Q280" i="6"/>
  <c r="P280" i="6"/>
  <c r="R280" i="6"/>
  <c r="N280" i="6"/>
  <c r="O280" i="6"/>
  <c r="F280" i="6"/>
  <c r="K280" i="6"/>
  <c r="J280" i="6"/>
  <c r="M280" i="6"/>
  <c r="B268" i="6"/>
  <c r="T268" i="6"/>
  <c r="V268" i="6"/>
  <c r="U268" i="6"/>
  <c r="S268" i="6"/>
  <c r="R268" i="6"/>
  <c r="Q268" i="6"/>
  <c r="P268" i="6"/>
  <c r="N268" i="6"/>
  <c r="O268" i="6"/>
  <c r="F268" i="6"/>
  <c r="K268" i="6"/>
  <c r="J268" i="6"/>
  <c r="M268" i="6"/>
  <c r="B256" i="6"/>
  <c r="T256" i="6"/>
  <c r="V256" i="6"/>
  <c r="U256" i="6"/>
  <c r="S256" i="6"/>
  <c r="Q256" i="6"/>
  <c r="R256" i="6"/>
  <c r="P256" i="6"/>
  <c r="N256" i="6"/>
  <c r="O256" i="6"/>
  <c r="F256" i="6"/>
  <c r="K256" i="6"/>
  <c r="J256" i="6"/>
  <c r="M256" i="6"/>
  <c r="B244" i="6"/>
  <c r="T244" i="6"/>
  <c r="V244" i="6"/>
  <c r="U244" i="6"/>
  <c r="S244" i="6"/>
  <c r="Q244" i="6"/>
  <c r="R244" i="6"/>
  <c r="P244" i="6"/>
  <c r="N244" i="6"/>
  <c r="O244" i="6"/>
  <c r="F244" i="6"/>
  <c r="K244" i="6"/>
  <c r="J244" i="6"/>
  <c r="M244" i="6"/>
  <c r="B232" i="6"/>
  <c r="T232" i="6"/>
  <c r="V232" i="6"/>
  <c r="U232" i="6"/>
  <c r="S232" i="6"/>
  <c r="Q232" i="6"/>
  <c r="P232" i="6"/>
  <c r="R232" i="6"/>
  <c r="N232" i="6"/>
  <c r="O232" i="6"/>
  <c r="F232" i="6"/>
  <c r="K232" i="6"/>
  <c r="J232" i="6"/>
  <c r="M232" i="6"/>
  <c r="B220" i="6"/>
  <c r="T220" i="6"/>
  <c r="V220" i="6"/>
  <c r="U220" i="6"/>
  <c r="S220" i="6"/>
  <c r="R220" i="6"/>
  <c r="Q220" i="6"/>
  <c r="P220" i="6"/>
  <c r="N220" i="6"/>
  <c r="O220" i="6"/>
  <c r="F220" i="6"/>
  <c r="K220" i="6"/>
  <c r="J220" i="6"/>
  <c r="M220" i="6"/>
  <c r="B208" i="6"/>
  <c r="T208" i="6"/>
  <c r="V208" i="6"/>
  <c r="S208" i="6"/>
  <c r="U208" i="6"/>
  <c r="R208" i="6"/>
  <c r="Q208" i="6"/>
  <c r="P208" i="6"/>
  <c r="N208" i="6"/>
  <c r="O208" i="6"/>
  <c r="F208" i="6"/>
  <c r="K208" i="6"/>
  <c r="J208" i="6"/>
  <c r="B196" i="6"/>
  <c r="T196" i="6"/>
  <c r="V196" i="6"/>
  <c r="U196" i="6"/>
  <c r="S196" i="6"/>
  <c r="Q196" i="6"/>
  <c r="R196" i="6"/>
  <c r="P196" i="6"/>
  <c r="N196" i="6"/>
  <c r="O196" i="6"/>
  <c r="F196" i="6"/>
  <c r="K196" i="6"/>
  <c r="M196" i="6"/>
  <c r="J196" i="6"/>
  <c r="B184" i="6"/>
  <c r="T184" i="6"/>
  <c r="U184" i="6"/>
  <c r="V184" i="6"/>
  <c r="S184" i="6"/>
  <c r="P184" i="6"/>
  <c r="Q184" i="6"/>
  <c r="R184" i="6"/>
  <c r="N184" i="6"/>
  <c r="M184" i="6"/>
  <c r="O184" i="6"/>
  <c r="F184" i="6"/>
  <c r="K184" i="6"/>
  <c r="J184" i="6"/>
  <c r="B172" i="6"/>
  <c r="T172" i="6"/>
  <c r="U172" i="6"/>
  <c r="S172" i="6"/>
  <c r="V172" i="6"/>
  <c r="R172" i="6"/>
  <c r="P172" i="6"/>
  <c r="Q172" i="6"/>
  <c r="N172" i="6"/>
  <c r="M172" i="6"/>
  <c r="O172" i="6"/>
  <c r="F172" i="6"/>
  <c r="K172" i="6"/>
  <c r="J172" i="6"/>
  <c r="B160" i="6"/>
  <c r="T160" i="6"/>
  <c r="V160" i="6"/>
  <c r="U160" i="6"/>
  <c r="S160" i="6"/>
  <c r="R160" i="6"/>
  <c r="P160" i="6"/>
  <c r="N160" i="6"/>
  <c r="M160" i="6"/>
  <c r="O160" i="6"/>
  <c r="Q160" i="6"/>
  <c r="F160" i="6"/>
  <c r="K160" i="6"/>
  <c r="J160" i="6"/>
  <c r="B148" i="6"/>
  <c r="T148" i="6"/>
  <c r="V148" i="6"/>
  <c r="U148" i="6"/>
  <c r="Q148" i="6"/>
  <c r="P148" i="6"/>
  <c r="R148" i="6"/>
  <c r="S148" i="6"/>
  <c r="N148" i="6"/>
  <c r="M148" i="6"/>
  <c r="O148" i="6"/>
  <c r="F148" i="6"/>
  <c r="K148" i="6"/>
  <c r="J148" i="6"/>
  <c r="B136" i="6"/>
  <c r="T136" i="6"/>
  <c r="V136" i="6"/>
  <c r="U136" i="6"/>
  <c r="Q136" i="6"/>
  <c r="S136" i="6"/>
  <c r="P136" i="6"/>
  <c r="N136" i="6"/>
  <c r="R136" i="6"/>
  <c r="M136" i="6"/>
  <c r="O136" i="6"/>
  <c r="F136" i="6"/>
  <c r="K136" i="6"/>
  <c r="J136" i="6"/>
  <c r="B124" i="6"/>
  <c r="T124" i="6"/>
  <c r="V124" i="6"/>
  <c r="U124" i="6"/>
  <c r="S124" i="6"/>
  <c r="R124" i="6"/>
  <c r="Q124" i="6"/>
  <c r="P124" i="6"/>
  <c r="N124" i="6"/>
  <c r="M124" i="6"/>
  <c r="F124" i="6"/>
  <c r="O124" i="6"/>
  <c r="K124" i="6"/>
  <c r="J124" i="6"/>
  <c r="B112" i="6"/>
  <c r="T112" i="6"/>
  <c r="V112" i="6"/>
  <c r="U112" i="6"/>
  <c r="S112" i="6"/>
  <c r="P112" i="6"/>
  <c r="Q112" i="6"/>
  <c r="R112" i="6"/>
  <c r="O112" i="6"/>
  <c r="N112" i="6"/>
  <c r="M112" i="6"/>
  <c r="F112" i="6"/>
  <c r="K112" i="6"/>
  <c r="J112" i="6"/>
  <c r="B100" i="6"/>
  <c r="T100" i="6"/>
  <c r="V100" i="6"/>
  <c r="U100" i="6"/>
  <c r="R100" i="6"/>
  <c r="P100" i="6"/>
  <c r="S100" i="6"/>
  <c r="Q100" i="6"/>
  <c r="N100" i="6"/>
  <c r="O100" i="6"/>
  <c r="M100" i="6"/>
  <c r="F100" i="6"/>
  <c r="K100" i="6"/>
  <c r="J100" i="6"/>
  <c r="B88" i="6"/>
  <c r="T88" i="6"/>
  <c r="V88" i="6"/>
  <c r="U88" i="6"/>
  <c r="S88" i="6"/>
  <c r="R88" i="6"/>
  <c r="P88" i="6"/>
  <c r="N88" i="6"/>
  <c r="O88" i="6"/>
  <c r="Q88" i="6"/>
  <c r="M88" i="6"/>
  <c r="F88" i="6"/>
  <c r="K88" i="6"/>
  <c r="J88" i="6"/>
  <c r="B76" i="6"/>
  <c r="T76" i="6"/>
  <c r="S76" i="6"/>
  <c r="V76" i="6"/>
  <c r="U76" i="6"/>
  <c r="Q76" i="6"/>
  <c r="P76" i="6"/>
  <c r="N76" i="6"/>
  <c r="O76" i="6"/>
  <c r="M76" i="6"/>
  <c r="R76" i="6"/>
  <c r="F76" i="6"/>
  <c r="K76" i="6"/>
  <c r="J76" i="6"/>
  <c r="B64" i="6"/>
  <c r="T64" i="6"/>
  <c r="V64" i="6"/>
  <c r="U64" i="6"/>
  <c r="S64" i="6"/>
  <c r="R64" i="6"/>
  <c r="Q64" i="6"/>
  <c r="P64" i="6"/>
  <c r="N64" i="6"/>
  <c r="O64" i="6"/>
  <c r="M64" i="6"/>
  <c r="F64" i="6"/>
  <c r="K64" i="6"/>
  <c r="J64" i="6"/>
  <c r="B52" i="6"/>
  <c r="T52" i="6"/>
  <c r="V52" i="6"/>
  <c r="U52" i="6"/>
  <c r="P52" i="6"/>
  <c r="Q52" i="6"/>
  <c r="S52" i="6"/>
  <c r="R52" i="6"/>
  <c r="N52" i="6"/>
  <c r="O52" i="6"/>
  <c r="M52" i="6"/>
  <c r="F52" i="6"/>
  <c r="K52" i="6"/>
  <c r="J52" i="6"/>
  <c r="B40" i="6"/>
  <c r="T40" i="6"/>
  <c r="V40" i="6"/>
  <c r="U40" i="6"/>
  <c r="S40" i="6"/>
  <c r="R40" i="6"/>
  <c r="P40" i="6"/>
  <c r="Q40" i="6"/>
  <c r="N40" i="6"/>
  <c r="O40" i="6"/>
  <c r="M40" i="6"/>
  <c r="F40" i="6"/>
  <c r="K40" i="6"/>
  <c r="J40" i="6"/>
  <c r="B28" i="6"/>
  <c r="T28" i="6"/>
  <c r="V28" i="6"/>
  <c r="U28" i="6"/>
  <c r="S28" i="6"/>
  <c r="Q28" i="6"/>
  <c r="P28" i="6"/>
  <c r="R28" i="6"/>
  <c r="N28" i="6"/>
  <c r="M28" i="6"/>
  <c r="O28" i="6"/>
  <c r="F28" i="6"/>
  <c r="K28" i="6"/>
  <c r="J28" i="6"/>
  <c r="B309" i="6"/>
  <c r="B213" i="6"/>
  <c r="B101" i="6"/>
  <c r="K241" i="6"/>
  <c r="M258" i="6"/>
  <c r="U305" i="6"/>
  <c r="T305" i="6"/>
  <c r="V305" i="6"/>
  <c r="Q305" i="6"/>
  <c r="S305" i="6"/>
  <c r="R305" i="6"/>
  <c r="P305" i="6"/>
  <c r="N305" i="6"/>
  <c r="O305" i="6"/>
  <c r="K305" i="6"/>
  <c r="J305" i="6"/>
  <c r="M305" i="6"/>
  <c r="V269" i="6"/>
  <c r="U269" i="6"/>
  <c r="T269" i="6"/>
  <c r="R269" i="6"/>
  <c r="Q269" i="6"/>
  <c r="S269" i="6"/>
  <c r="P269" i="6"/>
  <c r="N269" i="6"/>
  <c r="O269" i="6"/>
  <c r="K269" i="6"/>
  <c r="J269" i="6"/>
  <c r="M269" i="6"/>
  <c r="T233" i="6"/>
  <c r="V233" i="6"/>
  <c r="U233" i="6"/>
  <c r="Q233" i="6"/>
  <c r="P233" i="6"/>
  <c r="S233" i="6"/>
  <c r="R233" i="6"/>
  <c r="N233" i="6"/>
  <c r="O233" i="6"/>
  <c r="K233" i="6"/>
  <c r="J233" i="6"/>
  <c r="M233" i="6"/>
  <c r="U197" i="6"/>
  <c r="T197" i="6"/>
  <c r="V197" i="6"/>
  <c r="S197" i="6"/>
  <c r="Q197" i="6"/>
  <c r="R197" i="6"/>
  <c r="P197" i="6"/>
  <c r="N197" i="6"/>
  <c r="M197" i="6"/>
  <c r="O197" i="6"/>
  <c r="F197" i="6"/>
  <c r="K197" i="6"/>
  <c r="J197" i="6"/>
  <c r="V173" i="6"/>
  <c r="U173" i="6"/>
  <c r="T173" i="6"/>
  <c r="S173" i="6"/>
  <c r="R173" i="6"/>
  <c r="P173" i="6"/>
  <c r="Q173" i="6"/>
  <c r="N173" i="6"/>
  <c r="M173" i="6"/>
  <c r="O173" i="6"/>
  <c r="F173" i="6"/>
  <c r="K173" i="6"/>
  <c r="J173" i="6"/>
  <c r="V113" i="6"/>
  <c r="U113" i="6"/>
  <c r="S113" i="6"/>
  <c r="T113" i="6"/>
  <c r="P113" i="6"/>
  <c r="Q113" i="6"/>
  <c r="R113" i="6"/>
  <c r="O113" i="6"/>
  <c r="N113" i="6"/>
  <c r="M113" i="6"/>
  <c r="F113" i="6"/>
  <c r="K113" i="6"/>
  <c r="J113" i="6"/>
  <c r="B113" i="6"/>
  <c r="U303" i="6"/>
  <c r="T303" i="6"/>
  <c r="R303" i="6"/>
  <c r="V303" i="6"/>
  <c r="Q303" i="6"/>
  <c r="S303" i="6"/>
  <c r="O303" i="6"/>
  <c r="P303" i="6"/>
  <c r="K303" i="6"/>
  <c r="N303" i="6"/>
  <c r="J303" i="6"/>
  <c r="M303" i="6"/>
  <c r="U291" i="6"/>
  <c r="T291" i="6"/>
  <c r="R291" i="6"/>
  <c r="V291" i="6"/>
  <c r="Q291" i="6"/>
  <c r="S291" i="6"/>
  <c r="P291" i="6"/>
  <c r="O291" i="6"/>
  <c r="K291" i="6"/>
  <c r="N291" i="6"/>
  <c r="J291" i="6"/>
  <c r="M291" i="6"/>
  <c r="U279" i="6"/>
  <c r="T279" i="6"/>
  <c r="V279" i="6"/>
  <c r="R279" i="6"/>
  <c r="S279" i="6"/>
  <c r="Q279" i="6"/>
  <c r="O279" i="6"/>
  <c r="P279" i="6"/>
  <c r="N279" i="6"/>
  <c r="K279" i="6"/>
  <c r="J279" i="6"/>
  <c r="M279" i="6"/>
  <c r="V267" i="6"/>
  <c r="U267" i="6"/>
  <c r="R267" i="6"/>
  <c r="Q267" i="6"/>
  <c r="T267" i="6"/>
  <c r="S267" i="6"/>
  <c r="P267" i="6"/>
  <c r="O267" i="6"/>
  <c r="N267" i="6"/>
  <c r="K267" i="6"/>
  <c r="J267" i="6"/>
  <c r="M267" i="6"/>
  <c r="V255" i="6"/>
  <c r="U255" i="6"/>
  <c r="R255" i="6"/>
  <c r="Q255" i="6"/>
  <c r="S255" i="6"/>
  <c r="T255" i="6"/>
  <c r="O255" i="6"/>
  <c r="P255" i="6"/>
  <c r="K255" i="6"/>
  <c r="J255" i="6"/>
  <c r="M255" i="6"/>
  <c r="V243" i="6"/>
  <c r="U243" i="6"/>
  <c r="R243" i="6"/>
  <c r="Q243" i="6"/>
  <c r="S243" i="6"/>
  <c r="T243" i="6"/>
  <c r="P243" i="6"/>
  <c r="O243" i="6"/>
  <c r="K243" i="6"/>
  <c r="J243" i="6"/>
  <c r="M243" i="6"/>
  <c r="N243" i="6"/>
  <c r="V231" i="6"/>
  <c r="U231" i="6"/>
  <c r="R231" i="6"/>
  <c r="Q231" i="6"/>
  <c r="T231" i="6"/>
  <c r="S231" i="6"/>
  <c r="O231" i="6"/>
  <c r="P231" i="6"/>
  <c r="K231" i="6"/>
  <c r="J231" i="6"/>
  <c r="M231" i="6"/>
  <c r="N231" i="6"/>
  <c r="T219" i="6"/>
  <c r="V219" i="6"/>
  <c r="U219" i="6"/>
  <c r="R219" i="6"/>
  <c r="Q219" i="6"/>
  <c r="S219" i="6"/>
  <c r="P219" i="6"/>
  <c r="O219" i="6"/>
  <c r="K219" i="6"/>
  <c r="J219" i="6"/>
  <c r="N219" i="6"/>
  <c r="M219" i="6"/>
  <c r="V207" i="6"/>
  <c r="R207" i="6"/>
  <c r="U207" i="6"/>
  <c r="T207" i="6"/>
  <c r="Q207" i="6"/>
  <c r="S207" i="6"/>
  <c r="O207" i="6"/>
  <c r="P207" i="6"/>
  <c r="K207" i="6"/>
  <c r="J207" i="6"/>
  <c r="N207" i="6"/>
  <c r="M207" i="6"/>
  <c r="V195" i="6"/>
  <c r="S195" i="6"/>
  <c r="T195" i="6"/>
  <c r="R195" i="6"/>
  <c r="U195" i="6"/>
  <c r="Q195" i="6"/>
  <c r="P195" i="6"/>
  <c r="O195" i="6"/>
  <c r="K195" i="6"/>
  <c r="M195" i="6"/>
  <c r="J195" i="6"/>
  <c r="N195" i="6"/>
  <c r="T183" i="6"/>
  <c r="V183" i="6"/>
  <c r="U183" i="6"/>
  <c r="R183" i="6"/>
  <c r="S183" i="6"/>
  <c r="Q183" i="6"/>
  <c r="O183" i="6"/>
  <c r="P183" i="6"/>
  <c r="K183" i="6"/>
  <c r="J183" i="6"/>
  <c r="N183" i="6"/>
  <c r="M183" i="6"/>
  <c r="U171" i="6"/>
  <c r="T171" i="6"/>
  <c r="V171" i="6"/>
  <c r="R171" i="6"/>
  <c r="Q171" i="6"/>
  <c r="S171" i="6"/>
  <c r="P171" i="6"/>
  <c r="M171" i="6"/>
  <c r="O171" i="6"/>
  <c r="K171" i="6"/>
  <c r="N171" i="6"/>
  <c r="J171" i="6"/>
  <c r="U159" i="6"/>
  <c r="T159" i="6"/>
  <c r="S159" i="6"/>
  <c r="R159" i="6"/>
  <c r="V159" i="6"/>
  <c r="Q159" i="6"/>
  <c r="M159" i="6"/>
  <c r="O159" i="6"/>
  <c r="P159" i="6"/>
  <c r="K159" i="6"/>
  <c r="N159" i="6"/>
  <c r="J159" i="6"/>
  <c r="V147" i="6"/>
  <c r="U147" i="6"/>
  <c r="T147" i="6"/>
  <c r="S147" i="6"/>
  <c r="R147" i="6"/>
  <c r="Q147" i="6"/>
  <c r="P147" i="6"/>
  <c r="M147" i="6"/>
  <c r="O147" i="6"/>
  <c r="K147" i="6"/>
  <c r="N147" i="6"/>
  <c r="J147" i="6"/>
  <c r="V135" i="6"/>
  <c r="U135" i="6"/>
  <c r="T135" i="6"/>
  <c r="R135" i="6"/>
  <c r="Q135" i="6"/>
  <c r="S135" i="6"/>
  <c r="M135" i="6"/>
  <c r="P135" i="6"/>
  <c r="O135" i="6"/>
  <c r="N135" i="6"/>
  <c r="K135" i="6"/>
  <c r="J135" i="6"/>
  <c r="V123" i="6"/>
  <c r="U123" i="6"/>
  <c r="R123" i="6"/>
  <c r="T123" i="6"/>
  <c r="Q123" i="6"/>
  <c r="S123" i="6"/>
  <c r="P123" i="6"/>
  <c r="M123" i="6"/>
  <c r="O123" i="6"/>
  <c r="N123" i="6"/>
  <c r="K123" i="6"/>
  <c r="J123" i="6"/>
  <c r="V111" i="6"/>
  <c r="U111" i="6"/>
  <c r="T111" i="6"/>
  <c r="R111" i="6"/>
  <c r="S111" i="6"/>
  <c r="Q111" i="6"/>
  <c r="M111" i="6"/>
  <c r="P111" i="6"/>
  <c r="O111" i="6"/>
  <c r="K111" i="6"/>
  <c r="J111" i="6"/>
  <c r="V99" i="6"/>
  <c r="U99" i="6"/>
  <c r="T99" i="6"/>
  <c r="R99" i="6"/>
  <c r="S99" i="6"/>
  <c r="Q99" i="6"/>
  <c r="O99" i="6"/>
  <c r="P99" i="6"/>
  <c r="M99" i="6"/>
  <c r="K99" i="6"/>
  <c r="J99" i="6"/>
  <c r="N99" i="6"/>
  <c r="V87" i="6"/>
  <c r="U87" i="6"/>
  <c r="R87" i="6"/>
  <c r="T87" i="6"/>
  <c r="S87" i="6"/>
  <c r="Q87" i="6"/>
  <c r="O87" i="6"/>
  <c r="M87" i="6"/>
  <c r="P87" i="6"/>
  <c r="K87" i="6"/>
  <c r="J87" i="6"/>
  <c r="N87" i="6"/>
  <c r="T75" i="6"/>
  <c r="V75" i="6"/>
  <c r="U75" i="6"/>
  <c r="R75" i="6"/>
  <c r="Q75" i="6"/>
  <c r="S75" i="6"/>
  <c r="O75" i="6"/>
  <c r="P75" i="6"/>
  <c r="M75" i="6"/>
  <c r="K75" i="6"/>
  <c r="J75" i="6"/>
  <c r="N75" i="6"/>
  <c r="T63" i="6"/>
  <c r="S63" i="6"/>
  <c r="V63" i="6"/>
  <c r="U63" i="6"/>
  <c r="R63" i="6"/>
  <c r="Q63" i="6"/>
  <c r="O63" i="6"/>
  <c r="M63" i="6"/>
  <c r="P63" i="6"/>
  <c r="K63" i="6"/>
  <c r="J63" i="6"/>
  <c r="N63" i="6"/>
  <c r="T51" i="6"/>
  <c r="V51" i="6"/>
  <c r="S51" i="6"/>
  <c r="R51" i="6"/>
  <c r="U51" i="6"/>
  <c r="Q51" i="6"/>
  <c r="P51" i="6"/>
  <c r="O51" i="6"/>
  <c r="M51" i="6"/>
  <c r="K51" i="6"/>
  <c r="J51" i="6"/>
  <c r="N51" i="6"/>
  <c r="V39" i="6"/>
  <c r="T39" i="6"/>
  <c r="R39" i="6"/>
  <c r="U39" i="6"/>
  <c r="S39" i="6"/>
  <c r="Q39" i="6"/>
  <c r="N39" i="6"/>
  <c r="O39" i="6"/>
  <c r="M39" i="6"/>
  <c r="P39" i="6"/>
  <c r="K39" i="6"/>
  <c r="J39" i="6"/>
  <c r="V27" i="6"/>
  <c r="T27" i="6"/>
  <c r="R27" i="6"/>
  <c r="Q27" i="6"/>
  <c r="P27" i="6"/>
  <c r="N27" i="6"/>
  <c r="M27" i="6"/>
  <c r="O27" i="6"/>
  <c r="K27" i="6"/>
  <c r="J27" i="6"/>
  <c r="B305" i="6"/>
  <c r="B257" i="6"/>
  <c r="B209" i="6"/>
  <c r="B99" i="6"/>
  <c r="B39" i="6"/>
  <c r="F243" i="6"/>
  <c r="F229" i="6"/>
  <c r="F189" i="6"/>
  <c r="F51" i="6"/>
  <c r="V293" i="6"/>
  <c r="U293" i="6"/>
  <c r="T293" i="6"/>
  <c r="Q293" i="6"/>
  <c r="R293" i="6"/>
  <c r="P293" i="6"/>
  <c r="S293" i="6"/>
  <c r="N293" i="6"/>
  <c r="O293" i="6"/>
  <c r="K293" i="6"/>
  <c r="J293" i="6"/>
  <c r="M293" i="6"/>
  <c r="V245" i="6"/>
  <c r="U245" i="6"/>
  <c r="Q245" i="6"/>
  <c r="S245" i="6"/>
  <c r="R245" i="6"/>
  <c r="P245" i="6"/>
  <c r="T245" i="6"/>
  <c r="N245" i="6"/>
  <c r="O245" i="6"/>
  <c r="K245" i="6"/>
  <c r="J245" i="6"/>
  <c r="M245" i="6"/>
  <c r="A16" i="6"/>
  <c r="B302" i="6"/>
  <c r="V302" i="6"/>
  <c r="U302" i="6"/>
  <c r="T302" i="6"/>
  <c r="R302" i="6"/>
  <c r="S302" i="6"/>
  <c r="Q302" i="6"/>
  <c r="O302" i="6"/>
  <c r="P302" i="6"/>
  <c r="N302" i="6"/>
  <c r="K302" i="6"/>
  <c r="J302" i="6"/>
  <c r="M302" i="6"/>
  <c r="B290" i="6"/>
  <c r="V290" i="6"/>
  <c r="U290" i="6"/>
  <c r="T290" i="6"/>
  <c r="R290" i="6"/>
  <c r="S290" i="6"/>
  <c r="P290" i="6"/>
  <c r="O290" i="6"/>
  <c r="Q290" i="6"/>
  <c r="N290" i="6"/>
  <c r="K290" i="6"/>
  <c r="J290" i="6"/>
  <c r="M290" i="6"/>
  <c r="B278" i="6"/>
  <c r="V278" i="6"/>
  <c r="U278" i="6"/>
  <c r="T278" i="6"/>
  <c r="R278" i="6"/>
  <c r="S278" i="6"/>
  <c r="O278" i="6"/>
  <c r="Q278" i="6"/>
  <c r="P278" i="6"/>
  <c r="N278" i="6"/>
  <c r="K278" i="6"/>
  <c r="J278" i="6"/>
  <c r="M278" i="6"/>
  <c r="B266" i="6"/>
  <c r="V266" i="6"/>
  <c r="U266" i="6"/>
  <c r="T266" i="6"/>
  <c r="R266" i="6"/>
  <c r="S266" i="6"/>
  <c r="P266" i="6"/>
  <c r="Q266" i="6"/>
  <c r="O266" i="6"/>
  <c r="N266" i="6"/>
  <c r="K266" i="6"/>
  <c r="J266" i="6"/>
  <c r="M266" i="6"/>
  <c r="B254" i="6"/>
  <c r="V254" i="6"/>
  <c r="U254" i="6"/>
  <c r="R254" i="6"/>
  <c r="S254" i="6"/>
  <c r="T254" i="6"/>
  <c r="Q254" i="6"/>
  <c r="O254" i="6"/>
  <c r="P254" i="6"/>
  <c r="N254" i="6"/>
  <c r="K254" i="6"/>
  <c r="J254" i="6"/>
  <c r="M254" i="6"/>
  <c r="B242" i="6"/>
  <c r="V242" i="6"/>
  <c r="U242" i="6"/>
  <c r="T242" i="6"/>
  <c r="R242" i="6"/>
  <c r="S242" i="6"/>
  <c r="P242" i="6"/>
  <c r="Q242" i="6"/>
  <c r="O242" i="6"/>
  <c r="N242" i="6"/>
  <c r="K242" i="6"/>
  <c r="J242" i="6"/>
  <c r="M242" i="6"/>
  <c r="B230" i="6"/>
  <c r="V230" i="6"/>
  <c r="U230" i="6"/>
  <c r="R230" i="6"/>
  <c r="T230" i="6"/>
  <c r="S230" i="6"/>
  <c r="Q230" i="6"/>
  <c r="O230" i="6"/>
  <c r="P230" i="6"/>
  <c r="N230" i="6"/>
  <c r="K230" i="6"/>
  <c r="J230" i="6"/>
  <c r="M230" i="6"/>
  <c r="B218" i="6"/>
  <c r="V218" i="6"/>
  <c r="U218" i="6"/>
  <c r="R218" i="6"/>
  <c r="S218" i="6"/>
  <c r="T218" i="6"/>
  <c r="Q218" i="6"/>
  <c r="P218" i="6"/>
  <c r="O218" i="6"/>
  <c r="N218" i="6"/>
  <c r="K218" i="6"/>
  <c r="J218" i="6"/>
  <c r="M218" i="6"/>
  <c r="B206" i="6"/>
  <c r="V206" i="6"/>
  <c r="T206" i="6"/>
  <c r="U206" i="6"/>
  <c r="R206" i="6"/>
  <c r="Q206" i="6"/>
  <c r="S206" i="6"/>
  <c r="M206" i="6"/>
  <c r="O206" i="6"/>
  <c r="P206" i="6"/>
  <c r="N206" i="6"/>
  <c r="K206" i="6"/>
  <c r="J206" i="6"/>
  <c r="B194" i="6"/>
  <c r="V194" i="6"/>
  <c r="T194" i="6"/>
  <c r="R194" i="6"/>
  <c r="U194" i="6"/>
  <c r="Q194" i="6"/>
  <c r="S194" i="6"/>
  <c r="P194" i="6"/>
  <c r="M194" i="6"/>
  <c r="O194" i="6"/>
  <c r="N194" i="6"/>
  <c r="K194" i="6"/>
  <c r="J194" i="6"/>
  <c r="B182" i="6"/>
  <c r="V182" i="6"/>
  <c r="S182" i="6"/>
  <c r="U182" i="6"/>
  <c r="R182" i="6"/>
  <c r="T182" i="6"/>
  <c r="Q182" i="6"/>
  <c r="M182" i="6"/>
  <c r="O182" i="6"/>
  <c r="P182" i="6"/>
  <c r="N182" i="6"/>
  <c r="K182" i="6"/>
  <c r="J182" i="6"/>
  <c r="F182" i="6"/>
  <c r="B170" i="6"/>
  <c r="V170" i="6"/>
  <c r="T170" i="6"/>
  <c r="U170" i="6"/>
  <c r="R170" i="6"/>
  <c r="Q170" i="6"/>
  <c r="S170" i="6"/>
  <c r="P170" i="6"/>
  <c r="M170" i="6"/>
  <c r="O170" i="6"/>
  <c r="N170" i="6"/>
  <c r="K170" i="6"/>
  <c r="J170" i="6"/>
  <c r="F170" i="6"/>
  <c r="B158" i="6"/>
  <c r="V158" i="6"/>
  <c r="U158" i="6"/>
  <c r="T158" i="6"/>
  <c r="R158" i="6"/>
  <c r="S158" i="6"/>
  <c r="Q158" i="6"/>
  <c r="M158" i="6"/>
  <c r="O158" i="6"/>
  <c r="P158" i="6"/>
  <c r="N158" i="6"/>
  <c r="K158" i="6"/>
  <c r="J158" i="6"/>
  <c r="F158" i="6"/>
  <c r="B146" i="6"/>
  <c r="V146" i="6"/>
  <c r="U146" i="6"/>
  <c r="T146" i="6"/>
  <c r="S146" i="6"/>
  <c r="R146" i="6"/>
  <c r="P146" i="6"/>
  <c r="M146" i="6"/>
  <c r="O146" i="6"/>
  <c r="Q146" i="6"/>
  <c r="N146" i="6"/>
  <c r="K146" i="6"/>
  <c r="J146" i="6"/>
  <c r="F146" i="6"/>
  <c r="B134" i="6"/>
  <c r="V134" i="6"/>
  <c r="U134" i="6"/>
  <c r="T134" i="6"/>
  <c r="R134" i="6"/>
  <c r="S134" i="6"/>
  <c r="Q134" i="6"/>
  <c r="M134" i="6"/>
  <c r="P134" i="6"/>
  <c r="O134" i="6"/>
  <c r="N134" i="6"/>
  <c r="K134" i="6"/>
  <c r="J134" i="6"/>
  <c r="F134" i="6"/>
  <c r="B122" i="6"/>
  <c r="V122" i="6"/>
  <c r="U122" i="6"/>
  <c r="T122" i="6"/>
  <c r="R122" i="6"/>
  <c r="Q122" i="6"/>
  <c r="S122" i="6"/>
  <c r="P122" i="6"/>
  <c r="M122" i="6"/>
  <c r="O122" i="6"/>
  <c r="N122" i="6"/>
  <c r="K122" i="6"/>
  <c r="J122" i="6"/>
  <c r="F122" i="6"/>
  <c r="B110" i="6"/>
  <c r="V110" i="6"/>
  <c r="U110" i="6"/>
  <c r="T110" i="6"/>
  <c r="R110" i="6"/>
  <c r="S110" i="6"/>
  <c r="Q110" i="6"/>
  <c r="M110" i="6"/>
  <c r="P110" i="6"/>
  <c r="O110" i="6"/>
  <c r="N110" i="6"/>
  <c r="K110" i="6"/>
  <c r="J110" i="6"/>
  <c r="F110" i="6"/>
  <c r="B98" i="6"/>
  <c r="V98" i="6"/>
  <c r="U98" i="6"/>
  <c r="T98" i="6"/>
  <c r="R98" i="6"/>
  <c r="Q98" i="6"/>
  <c r="S98" i="6"/>
  <c r="P98" i="6"/>
  <c r="M98" i="6"/>
  <c r="N98" i="6"/>
  <c r="O98" i="6"/>
  <c r="K98" i="6"/>
  <c r="J98" i="6"/>
  <c r="F98" i="6"/>
  <c r="B86" i="6"/>
  <c r="V86" i="6"/>
  <c r="U86" i="6"/>
  <c r="R86" i="6"/>
  <c r="S86" i="6"/>
  <c r="T86" i="6"/>
  <c r="Q86" i="6"/>
  <c r="O86" i="6"/>
  <c r="M86" i="6"/>
  <c r="P86" i="6"/>
  <c r="N86" i="6"/>
  <c r="K86" i="6"/>
  <c r="J86" i="6"/>
  <c r="F86" i="6"/>
  <c r="B74" i="6"/>
  <c r="V74" i="6"/>
  <c r="U74" i="6"/>
  <c r="S74" i="6"/>
  <c r="R74" i="6"/>
  <c r="Q74" i="6"/>
  <c r="T74" i="6"/>
  <c r="O74" i="6"/>
  <c r="P74" i="6"/>
  <c r="M74" i="6"/>
  <c r="N74" i="6"/>
  <c r="K74" i="6"/>
  <c r="J74" i="6"/>
  <c r="F74" i="6"/>
  <c r="B62" i="6"/>
  <c r="V62" i="6"/>
  <c r="T62" i="6"/>
  <c r="U62" i="6"/>
  <c r="R62" i="6"/>
  <c r="S62" i="6"/>
  <c r="Q62" i="6"/>
  <c r="O62" i="6"/>
  <c r="M62" i="6"/>
  <c r="P62" i="6"/>
  <c r="N62" i="6"/>
  <c r="K62" i="6"/>
  <c r="J62" i="6"/>
  <c r="F62" i="6"/>
  <c r="B50" i="6"/>
  <c r="V50" i="6"/>
  <c r="T50" i="6"/>
  <c r="S50" i="6"/>
  <c r="R50" i="6"/>
  <c r="U50" i="6"/>
  <c r="Q50" i="6"/>
  <c r="P50" i="6"/>
  <c r="O50" i="6"/>
  <c r="M50" i="6"/>
  <c r="N50" i="6"/>
  <c r="K50" i="6"/>
  <c r="J50" i="6"/>
  <c r="F50" i="6"/>
  <c r="B38" i="6"/>
  <c r="V38" i="6"/>
  <c r="T38" i="6"/>
  <c r="R38" i="6"/>
  <c r="U38" i="6"/>
  <c r="S38" i="6"/>
  <c r="Q38" i="6"/>
  <c r="N38" i="6"/>
  <c r="O38" i="6"/>
  <c r="M38" i="6"/>
  <c r="P38" i="6"/>
  <c r="K38" i="6"/>
  <c r="J38" i="6"/>
  <c r="F38" i="6"/>
  <c r="B26" i="6"/>
  <c r="V26" i="6"/>
  <c r="T26" i="6"/>
  <c r="R26" i="6"/>
  <c r="Q26" i="6"/>
  <c r="P26" i="6"/>
  <c r="N26" i="6"/>
  <c r="M26" i="6"/>
  <c r="O26" i="6"/>
  <c r="K26" i="6"/>
  <c r="J26" i="6"/>
  <c r="F26" i="6"/>
  <c r="B303" i="6"/>
  <c r="B255" i="6"/>
  <c r="B207" i="6"/>
  <c r="B149" i="6"/>
  <c r="F285" i="6"/>
  <c r="F257" i="6"/>
  <c r="F242" i="6"/>
  <c r="F183" i="6"/>
  <c r="F39" i="6"/>
  <c r="M234" i="6"/>
  <c r="B289" i="6"/>
  <c r="U289" i="6"/>
  <c r="T289" i="6"/>
  <c r="V289" i="6"/>
  <c r="S289" i="6"/>
  <c r="R289" i="6"/>
  <c r="Q289" i="6"/>
  <c r="P289" i="6"/>
  <c r="O289" i="6"/>
  <c r="N289" i="6"/>
  <c r="J289" i="6"/>
  <c r="M289" i="6"/>
  <c r="B253" i="6"/>
  <c r="V253" i="6"/>
  <c r="U253" i="6"/>
  <c r="T253" i="6"/>
  <c r="S253" i="6"/>
  <c r="R253" i="6"/>
  <c r="Q253" i="6"/>
  <c r="O253" i="6"/>
  <c r="P253" i="6"/>
  <c r="N253" i="6"/>
  <c r="J253" i="6"/>
  <c r="M253" i="6"/>
  <c r="B217" i="6"/>
  <c r="V217" i="6"/>
  <c r="U217" i="6"/>
  <c r="S217" i="6"/>
  <c r="T217" i="6"/>
  <c r="Q217" i="6"/>
  <c r="P217" i="6"/>
  <c r="O217" i="6"/>
  <c r="R217" i="6"/>
  <c r="N217" i="6"/>
  <c r="J217" i="6"/>
  <c r="M217" i="6"/>
  <c r="B205" i="6"/>
  <c r="V205" i="6"/>
  <c r="U205" i="6"/>
  <c r="S205" i="6"/>
  <c r="Q205" i="6"/>
  <c r="R205" i="6"/>
  <c r="T205" i="6"/>
  <c r="O205" i="6"/>
  <c r="P205" i="6"/>
  <c r="N205" i="6"/>
  <c r="J205" i="6"/>
  <c r="M205" i="6"/>
  <c r="B193" i="6"/>
  <c r="T193" i="6"/>
  <c r="V193" i="6"/>
  <c r="U193" i="6"/>
  <c r="Q193" i="6"/>
  <c r="R193" i="6"/>
  <c r="S193" i="6"/>
  <c r="P193" i="6"/>
  <c r="M193" i="6"/>
  <c r="O193" i="6"/>
  <c r="N193" i="6"/>
  <c r="J193" i="6"/>
  <c r="F193" i="6"/>
  <c r="B181" i="6"/>
  <c r="V181" i="6"/>
  <c r="U181" i="6"/>
  <c r="T181" i="6"/>
  <c r="S181" i="6"/>
  <c r="Q181" i="6"/>
  <c r="R181" i="6"/>
  <c r="M181" i="6"/>
  <c r="O181" i="6"/>
  <c r="P181" i="6"/>
  <c r="N181" i="6"/>
  <c r="J181" i="6"/>
  <c r="F181" i="6"/>
  <c r="B169" i="6"/>
  <c r="V169" i="6"/>
  <c r="U169" i="6"/>
  <c r="S169" i="6"/>
  <c r="T169" i="6"/>
  <c r="Q169" i="6"/>
  <c r="P169" i="6"/>
  <c r="R169" i="6"/>
  <c r="M169" i="6"/>
  <c r="O169" i="6"/>
  <c r="N169" i="6"/>
  <c r="J169" i="6"/>
  <c r="F169" i="6"/>
  <c r="B157" i="6"/>
  <c r="T157" i="6"/>
  <c r="V157" i="6"/>
  <c r="R157" i="6"/>
  <c r="S157" i="6"/>
  <c r="U157" i="6"/>
  <c r="Q157" i="6"/>
  <c r="M157" i="6"/>
  <c r="O157" i="6"/>
  <c r="P157" i="6"/>
  <c r="N157" i="6"/>
  <c r="J157" i="6"/>
  <c r="F157" i="6"/>
  <c r="B145" i="6"/>
  <c r="U145" i="6"/>
  <c r="T145" i="6"/>
  <c r="V145" i="6"/>
  <c r="R145" i="6"/>
  <c r="S145" i="6"/>
  <c r="Q145" i="6"/>
  <c r="P145" i="6"/>
  <c r="M145" i="6"/>
  <c r="O145" i="6"/>
  <c r="N145" i="6"/>
  <c r="J145" i="6"/>
  <c r="F145" i="6"/>
  <c r="B133" i="6"/>
  <c r="V133" i="6"/>
  <c r="U133" i="6"/>
  <c r="T133" i="6"/>
  <c r="S133" i="6"/>
  <c r="Q133" i="6"/>
  <c r="R133" i="6"/>
  <c r="M133" i="6"/>
  <c r="P133" i="6"/>
  <c r="O133" i="6"/>
  <c r="N133" i="6"/>
  <c r="J133" i="6"/>
  <c r="F133" i="6"/>
  <c r="B121" i="6"/>
  <c r="V121" i="6"/>
  <c r="U121" i="6"/>
  <c r="T121" i="6"/>
  <c r="S121" i="6"/>
  <c r="R121" i="6"/>
  <c r="Q121" i="6"/>
  <c r="P121" i="6"/>
  <c r="M121" i="6"/>
  <c r="O121" i="6"/>
  <c r="N121" i="6"/>
  <c r="J121" i="6"/>
  <c r="F121" i="6"/>
  <c r="B109" i="6"/>
  <c r="V109" i="6"/>
  <c r="U109" i="6"/>
  <c r="T109" i="6"/>
  <c r="S109" i="6"/>
  <c r="Q109" i="6"/>
  <c r="R109" i="6"/>
  <c r="M109" i="6"/>
  <c r="P109" i="6"/>
  <c r="O109" i="6"/>
  <c r="N109" i="6"/>
  <c r="J109" i="6"/>
  <c r="F109" i="6"/>
  <c r="B97" i="6"/>
  <c r="V97" i="6"/>
  <c r="U97" i="6"/>
  <c r="S97" i="6"/>
  <c r="R97" i="6"/>
  <c r="Q97" i="6"/>
  <c r="T97" i="6"/>
  <c r="P97" i="6"/>
  <c r="M97" i="6"/>
  <c r="N97" i="6"/>
  <c r="O97" i="6"/>
  <c r="J97" i="6"/>
  <c r="F97" i="6"/>
  <c r="B85" i="6"/>
  <c r="V85" i="6"/>
  <c r="U85" i="6"/>
  <c r="T85" i="6"/>
  <c r="S85" i="6"/>
  <c r="R85" i="6"/>
  <c r="Q85" i="6"/>
  <c r="M85" i="6"/>
  <c r="P85" i="6"/>
  <c r="N85" i="6"/>
  <c r="J85" i="6"/>
  <c r="F85" i="6"/>
  <c r="B73" i="6"/>
  <c r="V73" i="6"/>
  <c r="U73" i="6"/>
  <c r="T73" i="6"/>
  <c r="S73" i="6"/>
  <c r="R73" i="6"/>
  <c r="O73" i="6"/>
  <c r="P73" i="6"/>
  <c r="M73" i="6"/>
  <c r="Q73" i="6"/>
  <c r="N73" i="6"/>
  <c r="J73" i="6"/>
  <c r="F73" i="6"/>
  <c r="B61" i="6"/>
  <c r="V61" i="6"/>
  <c r="U61" i="6"/>
  <c r="S61" i="6"/>
  <c r="Q61" i="6"/>
  <c r="R61" i="6"/>
  <c r="T61" i="6"/>
  <c r="O61" i="6"/>
  <c r="M61" i="6"/>
  <c r="P61" i="6"/>
  <c r="N61" i="6"/>
  <c r="J61" i="6"/>
  <c r="F61" i="6"/>
  <c r="B49" i="6"/>
  <c r="T49" i="6"/>
  <c r="V49" i="6"/>
  <c r="U49" i="6"/>
  <c r="S49" i="6"/>
  <c r="Q49" i="6"/>
  <c r="R49" i="6"/>
  <c r="P49" i="6"/>
  <c r="O49" i="6"/>
  <c r="M49" i="6"/>
  <c r="N49" i="6"/>
  <c r="J49" i="6"/>
  <c r="F49" i="6"/>
  <c r="B37" i="6"/>
  <c r="T37" i="6"/>
  <c r="S37" i="6"/>
  <c r="V37" i="6"/>
  <c r="U37" i="6"/>
  <c r="R37" i="6"/>
  <c r="Q37" i="6"/>
  <c r="N37" i="6"/>
  <c r="O37" i="6"/>
  <c r="M37" i="6"/>
  <c r="P37" i="6"/>
  <c r="J37" i="6"/>
  <c r="F37" i="6"/>
  <c r="B25" i="6"/>
  <c r="V25" i="6"/>
  <c r="T25" i="6"/>
  <c r="S25" i="6"/>
  <c r="R25" i="6"/>
  <c r="Q25" i="6"/>
  <c r="P25" i="6"/>
  <c r="N25" i="6"/>
  <c r="M25" i="6"/>
  <c r="O25" i="6"/>
  <c r="J25" i="6"/>
  <c r="F25" i="6"/>
  <c r="B297" i="6"/>
  <c r="B147" i="6"/>
  <c r="B87" i="6"/>
  <c r="B29" i="6"/>
  <c r="F255" i="6"/>
  <c r="F171" i="6"/>
  <c r="F27" i="6"/>
  <c r="K205" i="6"/>
  <c r="K61" i="6"/>
  <c r="M222" i="6"/>
  <c r="B277" i="6"/>
  <c r="U277" i="6"/>
  <c r="T277" i="6"/>
  <c r="V277" i="6"/>
  <c r="S277" i="6"/>
  <c r="R277" i="6"/>
  <c r="Q277" i="6"/>
  <c r="O277" i="6"/>
  <c r="P277" i="6"/>
  <c r="N277" i="6"/>
  <c r="J277" i="6"/>
  <c r="M277" i="6"/>
  <c r="B288" i="6"/>
  <c r="T288" i="6"/>
  <c r="V288" i="6"/>
  <c r="U288" i="6"/>
  <c r="P288" i="6"/>
  <c r="R288" i="6"/>
  <c r="S288" i="6"/>
  <c r="Q288" i="6"/>
  <c r="O288" i="6"/>
  <c r="N288" i="6"/>
  <c r="J288" i="6"/>
  <c r="M288" i="6"/>
  <c r="K288" i="6"/>
  <c r="B252" i="6"/>
  <c r="U252" i="6"/>
  <c r="T252" i="6"/>
  <c r="V252" i="6"/>
  <c r="R252" i="6"/>
  <c r="P252" i="6"/>
  <c r="S252" i="6"/>
  <c r="Q252" i="6"/>
  <c r="O252" i="6"/>
  <c r="N252" i="6"/>
  <c r="J252" i="6"/>
  <c r="M252" i="6"/>
  <c r="K252" i="6"/>
  <c r="B204" i="6"/>
  <c r="V204" i="6"/>
  <c r="U204" i="6"/>
  <c r="T204" i="6"/>
  <c r="R204" i="6"/>
  <c r="P204" i="6"/>
  <c r="S204" i="6"/>
  <c r="Q204" i="6"/>
  <c r="M204" i="6"/>
  <c r="O204" i="6"/>
  <c r="N204" i="6"/>
  <c r="J204" i="6"/>
  <c r="K204" i="6"/>
  <c r="B156" i="6"/>
  <c r="V156" i="6"/>
  <c r="S156" i="6"/>
  <c r="U156" i="6"/>
  <c r="R156" i="6"/>
  <c r="P156" i="6"/>
  <c r="Q156" i="6"/>
  <c r="T156" i="6"/>
  <c r="M156" i="6"/>
  <c r="O156" i="6"/>
  <c r="N156" i="6"/>
  <c r="J156" i="6"/>
  <c r="F156" i="6"/>
  <c r="K156" i="6"/>
  <c r="B144" i="6"/>
  <c r="T144" i="6"/>
  <c r="V144" i="6"/>
  <c r="U144" i="6"/>
  <c r="P144" i="6"/>
  <c r="R144" i="6"/>
  <c r="S144" i="6"/>
  <c r="Q144" i="6"/>
  <c r="M144" i="6"/>
  <c r="O144" i="6"/>
  <c r="N144" i="6"/>
  <c r="J144" i="6"/>
  <c r="F144" i="6"/>
  <c r="K144" i="6"/>
  <c r="B120" i="6"/>
  <c r="V120" i="6"/>
  <c r="U120" i="6"/>
  <c r="T120" i="6"/>
  <c r="S120" i="6"/>
  <c r="R120" i="6"/>
  <c r="Q120" i="6"/>
  <c r="P120" i="6"/>
  <c r="M120" i="6"/>
  <c r="O120" i="6"/>
  <c r="N120" i="6"/>
  <c r="J120" i="6"/>
  <c r="F120" i="6"/>
  <c r="K120" i="6"/>
  <c r="B96" i="6"/>
  <c r="V96" i="6"/>
  <c r="U96" i="6"/>
  <c r="T96" i="6"/>
  <c r="P96" i="6"/>
  <c r="Q96" i="6"/>
  <c r="S96" i="6"/>
  <c r="M96" i="6"/>
  <c r="N96" i="6"/>
  <c r="O96" i="6"/>
  <c r="R96" i="6"/>
  <c r="J96" i="6"/>
  <c r="F96" i="6"/>
  <c r="K96" i="6"/>
  <c r="B84" i="6"/>
  <c r="V84" i="6"/>
  <c r="U84" i="6"/>
  <c r="S84" i="6"/>
  <c r="P84" i="6"/>
  <c r="R84" i="6"/>
  <c r="Q84" i="6"/>
  <c r="T84" i="6"/>
  <c r="M84" i="6"/>
  <c r="N84" i="6"/>
  <c r="O84" i="6"/>
  <c r="J84" i="6"/>
  <c r="F84" i="6"/>
  <c r="K84" i="6"/>
  <c r="B72" i="6"/>
  <c r="V72" i="6"/>
  <c r="U72" i="6"/>
  <c r="T72" i="6"/>
  <c r="P72" i="6"/>
  <c r="S72" i="6"/>
  <c r="R72" i="6"/>
  <c r="Q72" i="6"/>
  <c r="M72" i="6"/>
  <c r="N72" i="6"/>
  <c r="J72" i="6"/>
  <c r="F72" i="6"/>
  <c r="O72" i="6"/>
  <c r="K72" i="6"/>
  <c r="B60" i="6"/>
  <c r="V60" i="6"/>
  <c r="U60" i="6"/>
  <c r="T60" i="6"/>
  <c r="S60" i="6"/>
  <c r="Q60" i="6"/>
  <c r="R60" i="6"/>
  <c r="P60" i="6"/>
  <c r="O60" i="6"/>
  <c r="M60" i="6"/>
  <c r="N60" i="6"/>
  <c r="J60" i="6"/>
  <c r="F60" i="6"/>
  <c r="K60" i="6"/>
  <c r="B48" i="6"/>
  <c r="V48" i="6"/>
  <c r="U48" i="6"/>
  <c r="T48" i="6"/>
  <c r="P48" i="6"/>
  <c r="Q48" i="6"/>
  <c r="R48" i="6"/>
  <c r="S48" i="6"/>
  <c r="O48" i="6"/>
  <c r="M48" i="6"/>
  <c r="N48" i="6"/>
  <c r="J48" i="6"/>
  <c r="F48" i="6"/>
  <c r="K48" i="6"/>
  <c r="B36" i="6"/>
  <c r="V36" i="6"/>
  <c r="T36" i="6"/>
  <c r="U36" i="6"/>
  <c r="S36" i="6"/>
  <c r="R36" i="6"/>
  <c r="P36" i="6"/>
  <c r="Q36" i="6"/>
  <c r="N36" i="6"/>
  <c r="O36" i="6"/>
  <c r="M36" i="6"/>
  <c r="J36" i="6"/>
  <c r="F36" i="6"/>
  <c r="K36" i="6"/>
  <c r="B24" i="6"/>
  <c r="V24" i="6"/>
  <c r="T24" i="6"/>
  <c r="P24" i="6"/>
  <c r="R24" i="6"/>
  <c r="Q24" i="6"/>
  <c r="N24" i="6"/>
  <c r="M24" i="6"/>
  <c r="O24" i="6"/>
  <c r="J24" i="6"/>
  <c r="F24" i="6"/>
  <c r="K24" i="6"/>
  <c r="B293" i="6"/>
  <c r="B245" i="6"/>
  <c r="B197" i="6"/>
  <c r="B27" i="6"/>
  <c r="F269" i="6"/>
  <c r="F254" i="6"/>
  <c r="F207" i="6"/>
  <c r="F159" i="6"/>
  <c r="K193" i="6"/>
  <c r="K49" i="6"/>
  <c r="M208" i="6"/>
  <c r="B301" i="6"/>
  <c r="T301" i="6"/>
  <c r="V301" i="6"/>
  <c r="U301" i="6"/>
  <c r="S301" i="6"/>
  <c r="R301" i="6"/>
  <c r="Q301" i="6"/>
  <c r="O301" i="6"/>
  <c r="P301" i="6"/>
  <c r="N301" i="6"/>
  <c r="J301" i="6"/>
  <c r="M301" i="6"/>
  <c r="B241" i="6"/>
  <c r="V241" i="6"/>
  <c r="U241" i="6"/>
  <c r="S241" i="6"/>
  <c r="R241" i="6"/>
  <c r="T241" i="6"/>
  <c r="Q241" i="6"/>
  <c r="P241" i="6"/>
  <c r="O241" i="6"/>
  <c r="N241" i="6"/>
  <c r="J241" i="6"/>
  <c r="M241" i="6"/>
  <c r="B300" i="6"/>
  <c r="V300" i="6"/>
  <c r="T300" i="6"/>
  <c r="S300" i="6"/>
  <c r="R300" i="6"/>
  <c r="P300" i="6"/>
  <c r="U300" i="6"/>
  <c r="O300" i="6"/>
  <c r="N300" i="6"/>
  <c r="J300" i="6"/>
  <c r="Q300" i="6"/>
  <c r="M300" i="6"/>
  <c r="K300" i="6"/>
  <c r="B264" i="6"/>
  <c r="U264" i="6"/>
  <c r="T264" i="6"/>
  <c r="V264" i="6"/>
  <c r="P264" i="6"/>
  <c r="S264" i="6"/>
  <c r="Q264" i="6"/>
  <c r="R264" i="6"/>
  <c r="O264" i="6"/>
  <c r="N264" i="6"/>
  <c r="J264" i="6"/>
  <c r="M264" i="6"/>
  <c r="K264" i="6"/>
  <c r="B216" i="6"/>
  <c r="V216" i="6"/>
  <c r="U216" i="6"/>
  <c r="T216" i="6"/>
  <c r="P216" i="6"/>
  <c r="Q216" i="6"/>
  <c r="R216" i="6"/>
  <c r="S216" i="6"/>
  <c r="O216" i="6"/>
  <c r="N216" i="6"/>
  <c r="J216" i="6"/>
  <c r="M216" i="6"/>
  <c r="K216" i="6"/>
  <c r="B168" i="6"/>
  <c r="V168" i="6"/>
  <c r="U168" i="6"/>
  <c r="T168" i="6"/>
  <c r="P168" i="6"/>
  <c r="Q168" i="6"/>
  <c r="S168" i="6"/>
  <c r="R168" i="6"/>
  <c r="M168" i="6"/>
  <c r="O168" i="6"/>
  <c r="N168" i="6"/>
  <c r="J168" i="6"/>
  <c r="F168" i="6"/>
  <c r="K168" i="6"/>
  <c r="B108" i="6"/>
  <c r="V108" i="6"/>
  <c r="U108" i="6"/>
  <c r="T108" i="6"/>
  <c r="S108" i="6"/>
  <c r="P108" i="6"/>
  <c r="Q108" i="6"/>
  <c r="R108" i="6"/>
  <c r="M108" i="6"/>
  <c r="O108" i="6"/>
  <c r="N108" i="6"/>
  <c r="J108" i="6"/>
  <c r="F108" i="6"/>
  <c r="K108" i="6"/>
  <c r="A13" i="6"/>
  <c r="A19" i="6"/>
  <c r="B299" i="6"/>
  <c r="V299" i="6"/>
  <c r="R299" i="6"/>
  <c r="T299" i="6"/>
  <c r="S299" i="6"/>
  <c r="P299" i="6"/>
  <c r="Q299" i="6"/>
  <c r="U299" i="6"/>
  <c r="O299" i="6"/>
  <c r="N299" i="6"/>
  <c r="J299" i="6"/>
  <c r="M299" i="6"/>
  <c r="K299" i="6"/>
  <c r="B287" i="6"/>
  <c r="V287" i="6"/>
  <c r="R287" i="6"/>
  <c r="U287" i="6"/>
  <c r="S287" i="6"/>
  <c r="P287" i="6"/>
  <c r="T287" i="6"/>
  <c r="Q287" i="6"/>
  <c r="O287" i="6"/>
  <c r="N287" i="6"/>
  <c r="J287" i="6"/>
  <c r="M287" i="6"/>
  <c r="K287" i="6"/>
  <c r="B275" i="6"/>
  <c r="T275" i="6"/>
  <c r="V275" i="6"/>
  <c r="R275" i="6"/>
  <c r="U275" i="6"/>
  <c r="S275" i="6"/>
  <c r="P275" i="6"/>
  <c r="Q275" i="6"/>
  <c r="O275" i="6"/>
  <c r="N275" i="6"/>
  <c r="J275" i="6"/>
  <c r="M275" i="6"/>
  <c r="K275" i="6"/>
  <c r="B263" i="6"/>
  <c r="U263" i="6"/>
  <c r="T263" i="6"/>
  <c r="V263" i="6"/>
  <c r="R263" i="6"/>
  <c r="S263" i="6"/>
  <c r="P263" i="6"/>
  <c r="Q263" i="6"/>
  <c r="O263" i="6"/>
  <c r="N263" i="6"/>
  <c r="J263" i="6"/>
  <c r="M263" i="6"/>
  <c r="K263" i="6"/>
  <c r="B251" i="6"/>
  <c r="U251" i="6"/>
  <c r="T251" i="6"/>
  <c r="R251" i="6"/>
  <c r="S251" i="6"/>
  <c r="V251" i="6"/>
  <c r="P251" i="6"/>
  <c r="Q251" i="6"/>
  <c r="O251" i="6"/>
  <c r="N251" i="6"/>
  <c r="J251" i="6"/>
  <c r="M251" i="6"/>
  <c r="K251" i="6"/>
  <c r="B239" i="6"/>
  <c r="U239" i="6"/>
  <c r="T239" i="6"/>
  <c r="R239" i="6"/>
  <c r="V239" i="6"/>
  <c r="S239" i="6"/>
  <c r="P239" i="6"/>
  <c r="Q239" i="6"/>
  <c r="O239" i="6"/>
  <c r="N239" i="6"/>
  <c r="J239" i="6"/>
  <c r="M239" i="6"/>
  <c r="K239" i="6"/>
  <c r="B227" i="6"/>
  <c r="V227" i="6"/>
  <c r="U227" i="6"/>
  <c r="T227" i="6"/>
  <c r="R227" i="6"/>
  <c r="S227" i="6"/>
  <c r="P227" i="6"/>
  <c r="Q227" i="6"/>
  <c r="O227" i="6"/>
  <c r="N227" i="6"/>
  <c r="J227" i="6"/>
  <c r="M227" i="6"/>
  <c r="K227" i="6"/>
  <c r="B215" i="6"/>
  <c r="V215" i="6"/>
  <c r="U215" i="6"/>
  <c r="R215" i="6"/>
  <c r="S215" i="6"/>
  <c r="T215" i="6"/>
  <c r="P215" i="6"/>
  <c r="Q215" i="6"/>
  <c r="O215" i="6"/>
  <c r="N215" i="6"/>
  <c r="J215" i="6"/>
  <c r="M215" i="6"/>
  <c r="K215" i="6"/>
  <c r="B203" i="6"/>
  <c r="V203" i="6"/>
  <c r="U203" i="6"/>
  <c r="R203" i="6"/>
  <c r="S203" i="6"/>
  <c r="P203" i="6"/>
  <c r="T203" i="6"/>
  <c r="Q203" i="6"/>
  <c r="O203" i="6"/>
  <c r="N203" i="6"/>
  <c r="J203" i="6"/>
  <c r="M203" i="6"/>
  <c r="K203" i="6"/>
  <c r="B191" i="6"/>
  <c r="V191" i="6"/>
  <c r="U191" i="6"/>
  <c r="R191" i="6"/>
  <c r="Q191" i="6"/>
  <c r="P191" i="6"/>
  <c r="T191" i="6"/>
  <c r="S191" i="6"/>
  <c r="M191" i="6"/>
  <c r="O191" i="6"/>
  <c r="N191" i="6"/>
  <c r="J191" i="6"/>
  <c r="F191" i="6"/>
  <c r="K191" i="6"/>
  <c r="B179" i="6"/>
  <c r="V179" i="6"/>
  <c r="U179" i="6"/>
  <c r="R179" i="6"/>
  <c r="S179" i="6"/>
  <c r="P179" i="6"/>
  <c r="Q179" i="6"/>
  <c r="T179" i="6"/>
  <c r="M179" i="6"/>
  <c r="O179" i="6"/>
  <c r="N179" i="6"/>
  <c r="J179" i="6"/>
  <c r="F179" i="6"/>
  <c r="K179" i="6"/>
  <c r="B167" i="6"/>
  <c r="T167" i="6"/>
  <c r="V167" i="6"/>
  <c r="U167" i="6"/>
  <c r="R167" i="6"/>
  <c r="P167" i="6"/>
  <c r="Q167" i="6"/>
  <c r="S167" i="6"/>
  <c r="M167" i="6"/>
  <c r="O167" i="6"/>
  <c r="N167" i="6"/>
  <c r="J167" i="6"/>
  <c r="F167" i="6"/>
  <c r="K167" i="6"/>
  <c r="B155" i="6"/>
  <c r="T155" i="6"/>
  <c r="V155" i="6"/>
  <c r="R155" i="6"/>
  <c r="U155" i="6"/>
  <c r="P155" i="6"/>
  <c r="S155" i="6"/>
  <c r="Q155" i="6"/>
  <c r="O155" i="6"/>
  <c r="M155" i="6"/>
  <c r="N155" i="6"/>
  <c r="J155" i="6"/>
  <c r="F155" i="6"/>
  <c r="K155" i="6"/>
  <c r="B143" i="6"/>
  <c r="V143" i="6"/>
  <c r="S143" i="6"/>
  <c r="R143" i="6"/>
  <c r="U143" i="6"/>
  <c r="P143" i="6"/>
  <c r="O143" i="6"/>
  <c r="T143" i="6"/>
  <c r="Q143" i="6"/>
  <c r="M143" i="6"/>
  <c r="N143" i="6"/>
  <c r="J143" i="6"/>
  <c r="F143" i="6"/>
  <c r="K143" i="6"/>
  <c r="B131" i="6"/>
  <c r="T131" i="6"/>
  <c r="V131" i="6"/>
  <c r="R131" i="6"/>
  <c r="U131" i="6"/>
  <c r="S131" i="6"/>
  <c r="P131" i="6"/>
  <c r="O131" i="6"/>
  <c r="Q131" i="6"/>
  <c r="M131" i="6"/>
  <c r="N131" i="6"/>
  <c r="J131" i="6"/>
  <c r="F131" i="6"/>
  <c r="K131" i="6"/>
  <c r="B119" i="6"/>
  <c r="U119" i="6"/>
  <c r="T119" i="6"/>
  <c r="R119" i="6"/>
  <c r="V119" i="6"/>
  <c r="Q119" i="6"/>
  <c r="P119" i="6"/>
  <c r="O119" i="6"/>
  <c r="S119" i="6"/>
  <c r="M119" i="6"/>
  <c r="N119" i="6"/>
  <c r="J119" i="6"/>
  <c r="F119" i="6"/>
  <c r="K119" i="6"/>
  <c r="B107" i="6"/>
  <c r="S107" i="6"/>
  <c r="V107" i="6"/>
  <c r="U107" i="6"/>
  <c r="T107" i="6"/>
  <c r="R107" i="6"/>
  <c r="P107" i="6"/>
  <c r="Q107" i="6"/>
  <c r="O107" i="6"/>
  <c r="M107" i="6"/>
  <c r="N107" i="6"/>
  <c r="J107" i="6"/>
  <c r="F107" i="6"/>
  <c r="K107" i="6"/>
  <c r="B95" i="6"/>
  <c r="S95" i="6"/>
  <c r="V95" i="6"/>
  <c r="U95" i="6"/>
  <c r="T95" i="6"/>
  <c r="R95" i="6"/>
  <c r="P95" i="6"/>
  <c r="Q95" i="6"/>
  <c r="O95" i="6"/>
  <c r="M95" i="6"/>
  <c r="N95" i="6"/>
  <c r="J95" i="6"/>
  <c r="F95" i="6"/>
  <c r="K95" i="6"/>
  <c r="B83" i="6"/>
  <c r="S83" i="6"/>
  <c r="V83" i="6"/>
  <c r="U83" i="6"/>
  <c r="T83" i="6"/>
  <c r="R83" i="6"/>
  <c r="P83" i="6"/>
  <c r="Q83" i="6"/>
  <c r="O83" i="6"/>
  <c r="M83" i="6"/>
  <c r="N83" i="6"/>
  <c r="J83" i="6"/>
  <c r="F83" i="6"/>
  <c r="K83" i="6"/>
  <c r="B71" i="6"/>
  <c r="S71" i="6"/>
  <c r="V71" i="6"/>
  <c r="U71" i="6"/>
  <c r="R71" i="6"/>
  <c r="P71" i="6"/>
  <c r="T71" i="6"/>
  <c r="O71" i="6"/>
  <c r="Q71" i="6"/>
  <c r="M71" i="6"/>
  <c r="N71" i="6"/>
  <c r="J71" i="6"/>
  <c r="F71" i="6"/>
  <c r="K71" i="6"/>
  <c r="B59" i="6"/>
  <c r="S59" i="6"/>
  <c r="V59" i="6"/>
  <c r="U59" i="6"/>
  <c r="T59" i="6"/>
  <c r="R59" i="6"/>
  <c r="Q59" i="6"/>
  <c r="P59" i="6"/>
  <c r="O59" i="6"/>
  <c r="M59" i="6"/>
  <c r="N59" i="6"/>
  <c r="J59" i="6"/>
  <c r="F59" i="6"/>
  <c r="K59" i="6"/>
  <c r="B47" i="6"/>
  <c r="S47" i="6"/>
  <c r="V47" i="6"/>
  <c r="U47" i="6"/>
  <c r="R47" i="6"/>
  <c r="P47" i="6"/>
  <c r="T47" i="6"/>
  <c r="Q47" i="6"/>
  <c r="O47" i="6"/>
  <c r="M47" i="6"/>
  <c r="N47" i="6"/>
  <c r="J47" i="6"/>
  <c r="F47" i="6"/>
  <c r="K47" i="6"/>
  <c r="B35" i="6"/>
  <c r="S35" i="6"/>
  <c r="U35" i="6"/>
  <c r="V35" i="6"/>
  <c r="R35" i="6"/>
  <c r="T35" i="6"/>
  <c r="P35" i="6"/>
  <c r="Q35" i="6"/>
  <c r="O35" i="6"/>
  <c r="M35" i="6"/>
  <c r="J35" i="6"/>
  <c r="N35" i="6"/>
  <c r="F35" i="6"/>
  <c r="K35" i="6"/>
  <c r="B291" i="6"/>
  <c r="B243" i="6"/>
  <c r="B195" i="6"/>
  <c r="B135" i="6"/>
  <c r="B77" i="6"/>
  <c r="F267" i="6"/>
  <c r="F253" i="6"/>
  <c r="F239" i="6"/>
  <c r="F206" i="6"/>
  <c r="F147" i="6"/>
  <c r="K181" i="6"/>
  <c r="K37" i="6"/>
  <c r="B229" i="6"/>
  <c r="V229" i="6"/>
  <c r="U229" i="6"/>
  <c r="S229" i="6"/>
  <c r="T229" i="6"/>
  <c r="R229" i="6"/>
  <c r="Q229" i="6"/>
  <c r="O229" i="6"/>
  <c r="P229" i="6"/>
  <c r="N229" i="6"/>
  <c r="J229" i="6"/>
  <c r="M229" i="6"/>
  <c r="B240" i="6"/>
  <c r="V240" i="6"/>
  <c r="U240" i="6"/>
  <c r="T240" i="6"/>
  <c r="S240" i="6"/>
  <c r="P240" i="6"/>
  <c r="R240" i="6"/>
  <c r="Q240" i="6"/>
  <c r="O240" i="6"/>
  <c r="N240" i="6"/>
  <c r="J240" i="6"/>
  <c r="M240" i="6"/>
  <c r="K240" i="6"/>
  <c r="B192" i="6"/>
  <c r="V192" i="6"/>
  <c r="U192" i="6"/>
  <c r="S192" i="6"/>
  <c r="Q192" i="6"/>
  <c r="P192" i="6"/>
  <c r="R192" i="6"/>
  <c r="T192" i="6"/>
  <c r="M192" i="6"/>
  <c r="O192" i="6"/>
  <c r="N192" i="6"/>
  <c r="J192" i="6"/>
  <c r="K192" i="6"/>
  <c r="B132" i="6"/>
  <c r="U132" i="6"/>
  <c r="T132" i="6"/>
  <c r="V132" i="6"/>
  <c r="S132" i="6"/>
  <c r="P132" i="6"/>
  <c r="R132" i="6"/>
  <c r="M132" i="6"/>
  <c r="O132" i="6"/>
  <c r="Q132" i="6"/>
  <c r="N132" i="6"/>
  <c r="J132" i="6"/>
  <c r="F132" i="6"/>
  <c r="K132" i="6"/>
  <c r="B298" i="6"/>
  <c r="T298" i="6"/>
  <c r="V298" i="6"/>
  <c r="U298" i="6"/>
  <c r="R298" i="6"/>
  <c r="P298" i="6"/>
  <c r="Q298" i="6"/>
  <c r="O298" i="6"/>
  <c r="S298" i="6"/>
  <c r="N298" i="6"/>
  <c r="M298" i="6"/>
  <c r="F298" i="6"/>
  <c r="K298" i="6"/>
  <c r="B286" i="6"/>
  <c r="V286" i="6"/>
  <c r="U286" i="6"/>
  <c r="T286" i="6"/>
  <c r="P286" i="6"/>
  <c r="R286" i="6"/>
  <c r="S286" i="6"/>
  <c r="Q286" i="6"/>
  <c r="O286" i="6"/>
  <c r="N286" i="6"/>
  <c r="M286" i="6"/>
  <c r="F286" i="6"/>
  <c r="K286" i="6"/>
  <c r="B274" i="6"/>
  <c r="V274" i="6"/>
  <c r="U274" i="6"/>
  <c r="T274" i="6"/>
  <c r="P274" i="6"/>
  <c r="R274" i="6"/>
  <c r="Q274" i="6"/>
  <c r="S274" i="6"/>
  <c r="O274" i="6"/>
  <c r="N274" i="6"/>
  <c r="M274" i="6"/>
  <c r="F274" i="6"/>
  <c r="K274" i="6"/>
  <c r="B262" i="6"/>
  <c r="T262" i="6"/>
  <c r="V262" i="6"/>
  <c r="P262" i="6"/>
  <c r="S262" i="6"/>
  <c r="Q262" i="6"/>
  <c r="U262" i="6"/>
  <c r="R262" i="6"/>
  <c r="O262" i="6"/>
  <c r="N262" i="6"/>
  <c r="M262" i="6"/>
  <c r="F262" i="6"/>
  <c r="K262" i="6"/>
  <c r="B250" i="6"/>
  <c r="U250" i="6"/>
  <c r="T250" i="6"/>
  <c r="V250" i="6"/>
  <c r="R250" i="6"/>
  <c r="P250" i="6"/>
  <c r="S250" i="6"/>
  <c r="Q250" i="6"/>
  <c r="O250" i="6"/>
  <c r="N250" i="6"/>
  <c r="M250" i="6"/>
  <c r="F250" i="6"/>
  <c r="K250" i="6"/>
  <c r="B238" i="6"/>
  <c r="U238" i="6"/>
  <c r="T238" i="6"/>
  <c r="V238" i="6"/>
  <c r="S238" i="6"/>
  <c r="P238" i="6"/>
  <c r="R238" i="6"/>
  <c r="Q238" i="6"/>
  <c r="O238" i="6"/>
  <c r="N238" i="6"/>
  <c r="M238" i="6"/>
  <c r="F238" i="6"/>
  <c r="K238" i="6"/>
  <c r="B226" i="6"/>
  <c r="U226" i="6"/>
  <c r="T226" i="6"/>
  <c r="V226" i="6"/>
  <c r="P226" i="6"/>
  <c r="S226" i="6"/>
  <c r="R226" i="6"/>
  <c r="Q226" i="6"/>
  <c r="O226" i="6"/>
  <c r="N226" i="6"/>
  <c r="M226" i="6"/>
  <c r="F226" i="6"/>
  <c r="K226" i="6"/>
  <c r="B214" i="6"/>
  <c r="V214" i="6"/>
  <c r="U214" i="6"/>
  <c r="T214" i="6"/>
  <c r="P214" i="6"/>
  <c r="Q214" i="6"/>
  <c r="R214" i="6"/>
  <c r="S214" i="6"/>
  <c r="O214" i="6"/>
  <c r="N214" i="6"/>
  <c r="M214" i="6"/>
  <c r="F214" i="6"/>
  <c r="K214" i="6"/>
  <c r="B202" i="6"/>
  <c r="V202" i="6"/>
  <c r="U202" i="6"/>
  <c r="R202" i="6"/>
  <c r="P202" i="6"/>
  <c r="S202" i="6"/>
  <c r="T202" i="6"/>
  <c r="Q202" i="6"/>
  <c r="O202" i="6"/>
  <c r="N202" i="6"/>
  <c r="F202" i="6"/>
  <c r="M202" i="6"/>
  <c r="K202" i="6"/>
  <c r="B190" i="6"/>
  <c r="V190" i="6"/>
  <c r="U190" i="6"/>
  <c r="T190" i="6"/>
  <c r="S190" i="6"/>
  <c r="P190" i="6"/>
  <c r="R190" i="6"/>
  <c r="Q190" i="6"/>
  <c r="O190" i="6"/>
  <c r="N190" i="6"/>
  <c r="M190" i="6"/>
  <c r="F190" i="6"/>
  <c r="K190" i="6"/>
  <c r="B178" i="6"/>
  <c r="V178" i="6"/>
  <c r="U178" i="6"/>
  <c r="T178" i="6"/>
  <c r="P178" i="6"/>
  <c r="Q178" i="6"/>
  <c r="S178" i="6"/>
  <c r="R178" i="6"/>
  <c r="M178" i="6"/>
  <c r="O178" i="6"/>
  <c r="N178" i="6"/>
  <c r="F178" i="6"/>
  <c r="K178" i="6"/>
  <c r="B166" i="6"/>
  <c r="V166" i="6"/>
  <c r="U166" i="6"/>
  <c r="S166" i="6"/>
  <c r="T166" i="6"/>
  <c r="P166" i="6"/>
  <c r="Q166" i="6"/>
  <c r="R166" i="6"/>
  <c r="M166" i="6"/>
  <c r="O166" i="6"/>
  <c r="N166" i="6"/>
  <c r="F166" i="6"/>
  <c r="K166" i="6"/>
  <c r="B154" i="6"/>
  <c r="T154" i="6"/>
  <c r="V154" i="6"/>
  <c r="U154" i="6"/>
  <c r="R154" i="6"/>
  <c r="P154" i="6"/>
  <c r="S154" i="6"/>
  <c r="Q154" i="6"/>
  <c r="M154" i="6"/>
  <c r="O154" i="6"/>
  <c r="N154" i="6"/>
  <c r="F154" i="6"/>
  <c r="K154" i="6"/>
  <c r="B142" i="6"/>
  <c r="T142" i="6"/>
  <c r="V142" i="6"/>
  <c r="U142" i="6"/>
  <c r="P142" i="6"/>
  <c r="R142" i="6"/>
  <c r="S142" i="6"/>
  <c r="Q142" i="6"/>
  <c r="M142" i="6"/>
  <c r="O142" i="6"/>
  <c r="N142" i="6"/>
  <c r="F142" i="6"/>
  <c r="K142" i="6"/>
  <c r="B130" i="6"/>
  <c r="V130" i="6"/>
  <c r="T130" i="6"/>
  <c r="S130" i="6"/>
  <c r="U130" i="6"/>
  <c r="P130" i="6"/>
  <c r="R130" i="6"/>
  <c r="Q130" i="6"/>
  <c r="M130" i="6"/>
  <c r="O130" i="6"/>
  <c r="N130" i="6"/>
  <c r="F130" i="6"/>
  <c r="K130" i="6"/>
  <c r="B118" i="6"/>
  <c r="T118" i="6"/>
  <c r="V118" i="6"/>
  <c r="U118" i="6"/>
  <c r="R118" i="6"/>
  <c r="P118" i="6"/>
  <c r="S118" i="6"/>
  <c r="M118" i="6"/>
  <c r="O118" i="6"/>
  <c r="N118" i="6"/>
  <c r="Q118" i="6"/>
  <c r="F118" i="6"/>
  <c r="K118" i="6"/>
  <c r="B106" i="6"/>
  <c r="U106" i="6"/>
  <c r="T106" i="6"/>
  <c r="S106" i="6"/>
  <c r="V106" i="6"/>
  <c r="P106" i="6"/>
  <c r="Q106" i="6"/>
  <c r="R106" i="6"/>
  <c r="M106" i="6"/>
  <c r="N106" i="6"/>
  <c r="O106" i="6"/>
  <c r="F106" i="6"/>
  <c r="K106" i="6"/>
  <c r="B94" i="6"/>
  <c r="V94" i="6"/>
  <c r="U94" i="6"/>
  <c r="T94" i="6"/>
  <c r="P94" i="6"/>
  <c r="Q94" i="6"/>
  <c r="S94" i="6"/>
  <c r="R94" i="6"/>
  <c r="M94" i="6"/>
  <c r="N94" i="6"/>
  <c r="O94" i="6"/>
  <c r="F94" i="6"/>
  <c r="K94" i="6"/>
  <c r="B82" i="6"/>
  <c r="V82" i="6"/>
  <c r="U82" i="6"/>
  <c r="T82" i="6"/>
  <c r="Q82" i="6"/>
  <c r="S82" i="6"/>
  <c r="P82" i="6"/>
  <c r="R82" i="6"/>
  <c r="M82" i="6"/>
  <c r="N82" i="6"/>
  <c r="O82" i="6"/>
  <c r="F82" i="6"/>
  <c r="K82" i="6"/>
  <c r="B70" i="6"/>
  <c r="V70" i="6"/>
  <c r="U70" i="6"/>
  <c r="T70" i="6"/>
  <c r="Q70" i="6"/>
  <c r="S70" i="6"/>
  <c r="P70" i="6"/>
  <c r="R70" i="6"/>
  <c r="M70" i="6"/>
  <c r="N70" i="6"/>
  <c r="O70" i="6"/>
  <c r="F70" i="6"/>
  <c r="K70" i="6"/>
  <c r="B58" i="6"/>
  <c r="V58" i="6"/>
  <c r="U58" i="6"/>
  <c r="Q58" i="6"/>
  <c r="P58" i="6"/>
  <c r="S58" i="6"/>
  <c r="R58" i="6"/>
  <c r="T58" i="6"/>
  <c r="M58" i="6"/>
  <c r="N58" i="6"/>
  <c r="F58" i="6"/>
  <c r="K58" i="6"/>
  <c r="O58" i="6"/>
  <c r="B46" i="6"/>
  <c r="V46" i="6"/>
  <c r="U46" i="6"/>
  <c r="Q46" i="6"/>
  <c r="T46" i="6"/>
  <c r="P46" i="6"/>
  <c r="R46" i="6"/>
  <c r="S46" i="6"/>
  <c r="O46" i="6"/>
  <c r="M46" i="6"/>
  <c r="N46" i="6"/>
  <c r="F46" i="6"/>
  <c r="K46" i="6"/>
  <c r="B34" i="6"/>
  <c r="U34" i="6"/>
  <c r="V34" i="6"/>
  <c r="S34" i="6"/>
  <c r="T34" i="6"/>
  <c r="Q34" i="6"/>
  <c r="P34" i="6"/>
  <c r="M34" i="6"/>
  <c r="O34" i="6"/>
  <c r="R34" i="6"/>
  <c r="N34" i="6"/>
  <c r="F34" i="6"/>
  <c r="K34" i="6"/>
  <c r="B237" i="6"/>
  <c r="B75" i="6"/>
  <c r="F281" i="6"/>
  <c r="F266" i="6"/>
  <c r="F252" i="6"/>
  <c r="F205" i="6"/>
  <c r="F135" i="6"/>
  <c r="J298" i="6"/>
  <c r="J154" i="6"/>
  <c r="K169" i="6"/>
  <c r="K25" i="6"/>
  <c r="B12" i="6"/>
  <c r="V12" i="6"/>
  <c r="T12" i="6"/>
  <c r="S12" i="6"/>
  <c r="U12" i="6"/>
  <c r="Q12" i="6"/>
  <c r="P12" i="6"/>
  <c r="R12" i="6"/>
  <c r="N12" i="6"/>
  <c r="M12" i="6"/>
  <c r="O12" i="6"/>
  <c r="J12" i="6"/>
  <c r="F12" i="6"/>
  <c r="K12" i="6"/>
  <c r="B265" i="6"/>
  <c r="U265" i="6"/>
  <c r="T265" i="6"/>
  <c r="V265" i="6"/>
  <c r="S265" i="6"/>
  <c r="Q265" i="6"/>
  <c r="P265" i="6"/>
  <c r="O265" i="6"/>
  <c r="R265" i="6"/>
  <c r="N265" i="6"/>
  <c r="J265" i="6"/>
  <c r="M265" i="6"/>
  <c r="B20" i="6"/>
  <c r="U20" i="6"/>
  <c r="V20" i="6"/>
  <c r="T20" i="6"/>
  <c r="S20" i="6"/>
  <c r="R20" i="6"/>
  <c r="Q20" i="6"/>
  <c r="O20" i="6"/>
  <c r="N20" i="6"/>
  <c r="M20" i="6"/>
  <c r="F20" i="6"/>
  <c r="P20" i="6"/>
  <c r="K20" i="6"/>
  <c r="J20" i="6"/>
  <c r="B276" i="6"/>
  <c r="U276" i="6"/>
  <c r="T276" i="6"/>
  <c r="V276" i="6"/>
  <c r="P276" i="6"/>
  <c r="R276" i="6"/>
  <c r="Q276" i="6"/>
  <c r="S276" i="6"/>
  <c r="O276" i="6"/>
  <c r="N276" i="6"/>
  <c r="J276" i="6"/>
  <c r="M276" i="6"/>
  <c r="K276" i="6"/>
  <c r="B228" i="6"/>
  <c r="V228" i="6"/>
  <c r="U228" i="6"/>
  <c r="P228" i="6"/>
  <c r="T228" i="6"/>
  <c r="S228" i="6"/>
  <c r="R228" i="6"/>
  <c r="Q228" i="6"/>
  <c r="O228" i="6"/>
  <c r="N228" i="6"/>
  <c r="J228" i="6"/>
  <c r="M228" i="6"/>
  <c r="K228" i="6"/>
  <c r="B180" i="6"/>
  <c r="T180" i="6"/>
  <c r="V180" i="6"/>
  <c r="U180" i="6"/>
  <c r="P180" i="6"/>
  <c r="S180" i="6"/>
  <c r="Q180" i="6"/>
  <c r="R180" i="6"/>
  <c r="M180" i="6"/>
  <c r="O180" i="6"/>
  <c r="N180" i="6"/>
  <c r="J180" i="6"/>
  <c r="F180" i="6"/>
  <c r="K180" i="6"/>
  <c r="V9" i="6"/>
  <c r="Q9" i="6"/>
  <c r="T9" i="6"/>
  <c r="R9" i="6"/>
  <c r="O9" i="6"/>
  <c r="P9" i="6"/>
  <c r="N9" i="6"/>
  <c r="F9" i="6"/>
  <c r="M9" i="6"/>
  <c r="K9" i="6"/>
  <c r="J9" i="6"/>
  <c r="U309" i="6"/>
  <c r="V309" i="6"/>
  <c r="T309" i="6"/>
  <c r="S309" i="6"/>
  <c r="Q309" i="6"/>
  <c r="R309" i="6"/>
  <c r="P309" i="6"/>
  <c r="O309" i="6"/>
  <c r="N309" i="6"/>
  <c r="M309" i="6"/>
  <c r="K309" i="6"/>
  <c r="J309" i="6"/>
  <c r="U297" i="6"/>
  <c r="V297" i="6"/>
  <c r="Q297" i="6"/>
  <c r="S297" i="6"/>
  <c r="O297" i="6"/>
  <c r="T297" i="6"/>
  <c r="N297" i="6"/>
  <c r="P297" i="6"/>
  <c r="R297" i="6"/>
  <c r="M297" i="6"/>
  <c r="K297" i="6"/>
  <c r="J297" i="6"/>
  <c r="U285" i="6"/>
  <c r="T285" i="6"/>
  <c r="V285" i="6"/>
  <c r="R285" i="6"/>
  <c r="S285" i="6"/>
  <c r="Q285" i="6"/>
  <c r="P285" i="6"/>
  <c r="O285" i="6"/>
  <c r="N285" i="6"/>
  <c r="M285" i="6"/>
  <c r="K285" i="6"/>
  <c r="J285" i="6"/>
  <c r="U273" i="6"/>
  <c r="V273" i="6"/>
  <c r="T273" i="6"/>
  <c r="R273" i="6"/>
  <c r="Q273" i="6"/>
  <c r="S273" i="6"/>
  <c r="O273" i="6"/>
  <c r="N273" i="6"/>
  <c r="P273" i="6"/>
  <c r="M273" i="6"/>
  <c r="K273" i="6"/>
  <c r="J273" i="6"/>
  <c r="U261" i="6"/>
  <c r="V261" i="6"/>
  <c r="T261" i="6"/>
  <c r="S261" i="6"/>
  <c r="Q261" i="6"/>
  <c r="R261" i="6"/>
  <c r="P261" i="6"/>
  <c r="O261" i="6"/>
  <c r="N261" i="6"/>
  <c r="M261" i="6"/>
  <c r="K261" i="6"/>
  <c r="J261" i="6"/>
  <c r="U249" i="6"/>
  <c r="T249" i="6"/>
  <c r="V249" i="6"/>
  <c r="S249" i="6"/>
  <c r="Q249" i="6"/>
  <c r="O249" i="6"/>
  <c r="N249" i="6"/>
  <c r="P249" i="6"/>
  <c r="R249" i="6"/>
  <c r="M249" i="6"/>
  <c r="K249" i="6"/>
  <c r="J249" i="6"/>
  <c r="U237" i="6"/>
  <c r="T237" i="6"/>
  <c r="V237" i="6"/>
  <c r="R237" i="6"/>
  <c r="Q237" i="6"/>
  <c r="P237" i="6"/>
  <c r="O237" i="6"/>
  <c r="S237" i="6"/>
  <c r="N237" i="6"/>
  <c r="M237" i="6"/>
  <c r="K237" i="6"/>
  <c r="J237" i="6"/>
  <c r="U225" i="6"/>
  <c r="T225" i="6"/>
  <c r="V225" i="6"/>
  <c r="S225" i="6"/>
  <c r="R225" i="6"/>
  <c r="Q225" i="6"/>
  <c r="O225" i="6"/>
  <c r="N225" i="6"/>
  <c r="P225" i="6"/>
  <c r="M225" i="6"/>
  <c r="K225" i="6"/>
  <c r="J225" i="6"/>
  <c r="U213" i="6"/>
  <c r="V213" i="6"/>
  <c r="T213" i="6"/>
  <c r="Q213" i="6"/>
  <c r="R213" i="6"/>
  <c r="S213" i="6"/>
  <c r="P213" i="6"/>
  <c r="O213" i="6"/>
  <c r="N213" i="6"/>
  <c r="M213" i="6"/>
  <c r="K213" i="6"/>
  <c r="J213" i="6"/>
  <c r="U201" i="6"/>
  <c r="V201" i="6"/>
  <c r="T201" i="6"/>
  <c r="Q201" i="6"/>
  <c r="S201" i="6"/>
  <c r="O201" i="6"/>
  <c r="R201" i="6"/>
  <c r="N201" i="6"/>
  <c r="P201" i="6"/>
  <c r="M201" i="6"/>
  <c r="K201" i="6"/>
  <c r="J201" i="6"/>
  <c r="U189" i="6"/>
  <c r="V189" i="6"/>
  <c r="Q189" i="6"/>
  <c r="R189" i="6"/>
  <c r="T189" i="6"/>
  <c r="S189" i="6"/>
  <c r="P189" i="6"/>
  <c r="O189" i="6"/>
  <c r="N189" i="6"/>
  <c r="M189" i="6"/>
  <c r="K189" i="6"/>
  <c r="J189" i="6"/>
  <c r="U177" i="6"/>
  <c r="V177" i="6"/>
  <c r="Q177" i="6"/>
  <c r="S177" i="6"/>
  <c r="T177" i="6"/>
  <c r="R177" i="6"/>
  <c r="O177" i="6"/>
  <c r="N177" i="6"/>
  <c r="P177" i="6"/>
  <c r="F177" i="6"/>
  <c r="K177" i="6"/>
  <c r="M177" i="6"/>
  <c r="J177" i="6"/>
  <c r="U165" i="6"/>
  <c r="V165" i="6"/>
  <c r="Q165" i="6"/>
  <c r="S165" i="6"/>
  <c r="R165" i="6"/>
  <c r="P165" i="6"/>
  <c r="O165" i="6"/>
  <c r="T165" i="6"/>
  <c r="N165" i="6"/>
  <c r="F165" i="6"/>
  <c r="K165" i="6"/>
  <c r="M165" i="6"/>
  <c r="J165" i="6"/>
  <c r="U153" i="6"/>
  <c r="V153" i="6"/>
  <c r="Q153" i="6"/>
  <c r="T153" i="6"/>
  <c r="S153" i="6"/>
  <c r="R153" i="6"/>
  <c r="O153" i="6"/>
  <c r="N153" i="6"/>
  <c r="P153" i="6"/>
  <c r="F153" i="6"/>
  <c r="M153" i="6"/>
  <c r="K153" i="6"/>
  <c r="J153" i="6"/>
  <c r="U141" i="6"/>
  <c r="T141" i="6"/>
  <c r="V141" i="6"/>
  <c r="Q141" i="6"/>
  <c r="R141" i="6"/>
  <c r="S141" i="6"/>
  <c r="P141" i="6"/>
  <c r="O141" i="6"/>
  <c r="N141" i="6"/>
  <c r="F141" i="6"/>
  <c r="M141" i="6"/>
  <c r="K141" i="6"/>
  <c r="J141" i="6"/>
  <c r="U129" i="6"/>
  <c r="T129" i="6"/>
  <c r="V129" i="6"/>
  <c r="Q129" i="6"/>
  <c r="S129" i="6"/>
  <c r="R129" i="6"/>
  <c r="O129" i="6"/>
  <c r="N129" i="6"/>
  <c r="P129" i="6"/>
  <c r="M129" i="6"/>
  <c r="F129" i="6"/>
  <c r="K129" i="6"/>
  <c r="J129" i="6"/>
  <c r="U117" i="6"/>
  <c r="V117" i="6"/>
  <c r="S117" i="6"/>
  <c r="Q117" i="6"/>
  <c r="T117" i="6"/>
  <c r="R117" i="6"/>
  <c r="P117" i="6"/>
  <c r="O117" i="6"/>
  <c r="N117" i="6"/>
  <c r="M117" i="6"/>
  <c r="F117" i="6"/>
  <c r="K117" i="6"/>
  <c r="J117" i="6"/>
  <c r="U105" i="6"/>
  <c r="T105" i="6"/>
  <c r="V105" i="6"/>
  <c r="Q105" i="6"/>
  <c r="S105" i="6"/>
  <c r="R105" i="6"/>
  <c r="N105" i="6"/>
  <c r="P105" i="6"/>
  <c r="O105" i="6"/>
  <c r="M105" i="6"/>
  <c r="F105" i="6"/>
  <c r="K105" i="6"/>
  <c r="J105" i="6"/>
  <c r="U93" i="6"/>
  <c r="T93" i="6"/>
  <c r="Q93" i="6"/>
  <c r="V93" i="6"/>
  <c r="S93" i="6"/>
  <c r="R93" i="6"/>
  <c r="P93" i="6"/>
  <c r="N93" i="6"/>
  <c r="O93" i="6"/>
  <c r="M93" i="6"/>
  <c r="F93" i="6"/>
  <c r="K93" i="6"/>
  <c r="J93" i="6"/>
  <c r="U81" i="6"/>
  <c r="V81" i="6"/>
  <c r="T81" i="6"/>
  <c r="Q81" i="6"/>
  <c r="S81" i="6"/>
  <c r="R81" i="6"/>
  <c r="N81" i="6"/>
  <c r="P81" i="6"/>
  <c r="O81" i="6"/>
  <c r="M81" i="6"/>
  <c r="F81" i="6"/>
  <c r="K81" i="6"/>
  <c r="J81" i="6"/>
  <c r="U69" i="6"/>
  <c r="V69" i="6"/>
  <c r="T69" i="6"/>
  <c r="Q69" i="6"/>
  <c r="S69" i="6"/>
  <c r="R69" i="6"/>
  <c r="P69" i="6"/>
  <c r="N69" i="6"/>
  <c r="O69" i="6"/>
  <c r="M69" i="6"/>
  <c r="F69" i="6"/>
  <c r="K69" i="6"/>
  <c r="J69" i="6"/>
  <c r="U57" i="6"/>
  <c r="V57" i="6"/>
  <c r="T57" i="6"/>
  <c r="Q57" i="6"/>
  <c r="S57" i="6"/>
  <c r="R57" i="6"/>
  <c r="N57" i="6"/>
  <c r="P57" i="6"/>
  <c r="O57" i="6"/>
  <c r="F57" i="6"/>
  <c r="K57" i="6"/>
  <c r="J57" i="6"/>
  <c r="U45" i="6"/>
  <c r="V45" i="6"/>
  <c r="S45" i="6"/>
  <c r="Q45" i="6"/>
  <c r="T45" i="6"/>
  <c r="R45" i="6"/>
  <c r="P45" i="6"/>
  <c r="N45" i="6"/>
  <c r="F45" i="6"/>
  <c r="K45" i="6"/>
  <c r="O45" i="6"/>
  <c r="M45" i="6"/>
  <c r="J45" i="6"/>
  <c r="U33" i="6"/>
  <c r="V33" i="6"/>
  <c r="T33" i="6"/>
  <c r="Q33" i="6"/>
  <c r="S33" i="6"/>
  <c r="R33" i="6"/>
  <c r="O33" i="6"/>
  <c r="P33" i="6"/>
  <c r="N33" i="6"/>
  <c r="F33" i="6"/>
  <c r="K33" i="6"/>
  <c r="M33" i="6"/>
  <c r="J33" i="6"/>
  <c r="B281" i="6"/>
  <c r="B233" i="6"/>
  <c r="B183" i="6"/>
  <c r="B125" i="6"/>
  <c r="B69" i="6"/>
  <c r="F294" i="6"/>
  <c r="F279" i="6"/>
  <c r="F265" i="6"/>
  <c r="F251" i="6"/>
  <c r="F204" i="6"/>
  <c r="F123" i="6"/>
  <c r="J286" i="6"/>
  <c r="J142" i="6"/>
  <c r="K301" i="6"/>
  <c r="K157" i="6"/>
  <c r="N255" i="6"/>
  <c r="B308" i="6"/>
  <c r="V308" i="6"/>
  <c r="U308" i="6"/>
  <c r="S308" i="6"/>
  <c r="T308" i="6"/>
  <c r="R308" i="6"/>
  <c r="O308" i="6"/>
  <c r="Q308" i="6"/>
  <c r="N308" i="6"/>
  <c r="M308" i="6"/>
  <c r="P308" i="6"/>
  <c r="K308" i="6"/>
  <c r="J308" i="6"/>
  <c r="B296" i="6"/>
  <c r="V296" i="6"/>
  <c r="U296" i="6"/>
  <c r="S296" i="6"/>
  <c r="T296" i="6"/>
  <c r="R296" i="6"/>
  <c r="O296" i="6"/>
  <c r="N296" i="6"/>
  <c r="P296" i="6"/>
  <c r="Q296" i="6"/>
  <c r="M296" i="6"/>
  <c r="K296" i="6"/>
  <c r="J296" i="6"/>
  <c r="B284" i="6"/>
  <c r="V284" i="6"/>
  <c r="U284" i="6"/>
  <c r="S284" i="6"/>
  <c r="R284" i="6"/>
  <c r="Q284" i="6"/>
  <c r="T284" i="6"/>
  <c r="O284" i="6"/>
  <c r="N284" i="6"/>
  <c r="M284" i="6"/>
  <c r="P284" i="6"/>
  <c r="K284" i="6"/>
  <c r="J284" i="6"/>
  <c r="B272" i="6"/>
  <c r="T272" i="6"/>
  <c r="V272" i="6"/>
  <c r="U272" i="6"/>
  <c r="S272" i="6"/>
  <c r="R272" i="6"/>
  <c r="Q272" i="6"/>
  <c r="O272" i="6"/>
  <c r="N272" i="6"/>
  <c r="P272" i="6"/>
  <c r="M272" i="6"/>
  <c r="K272" i="6"/>
  <c r="J272" i="6"/>
  <c r="B260" i="6"/>
  <c r="V260" i="6"/>
  <c r="S260" i="6"/>
  <c r="U260" i="6"/>
  <c r="T260" i="6"/>
  <c r="Q260" i="6"/>
  <c r="R260" i="6"/>
  <c r="O260" i="6"/>
  <c r="N260" i="6"/>
  <c r="M260" i="6"/>
  <c r="P260" i="6"/>
  <c r="K260" i="6"/>
  <c r="J260" i="6"/>
  <c r="B248" i="6"/>
  <c r="V248" i="6"/>
  <c r="T248" i="6"/>
  <c r="S248" i="6"/>
  <c r="U248" i="6"/>
  <c r="Q248" i="6"/>
  <c r="R248" i="6"/>
  <c r="O248" i="6"/>
  <c r="N248" i="6"/>
  <c r="P248" i="6"/>
  <c r="M248" i="6"/>
  <c r="K248" i="6"/>
  <c r="J248" i="6"/>
  <c r="B236" i="6"/>
  <c r="U236" i="6"/>
  <c r="T236" i="6"/>
  <c r="V236" i="6"/>
  <c r="S236" i="6"/>
  <c r="R236" i="6"/>
  <c r="Q236" i="6"/>
  <c r="O236" i="6"/>
  <c r="N236" i="6"/>
  <c r="M236" i="6"/>
  <c r="P236" i="6"/>
  <c r="K236" i="6"/>
  <c r="J236" i="6"/>
  <c r="B224" i="6"/>
  <c r="U224" i="6"/>
  <c r="T224" i="6"/>
  <c r="V224" i="6"/>
  <c r="S224" i="6"/>
  <c r="R224" i="6"/>
  <c r="Q224" i="6"/>
  <c r="O224" i="6"/>
  <c r="N224" i="6"/>
  <c r="P224" i="6"/>
  <c r="M224" i="6"/>
  <c r="K224" i="6"/>
  <c r="J224" i="6"/>
  <c r="B212" i="6"/>
  <c r="V212" i="6"/>
  <c r="U212" i="6"/>
  <c r="T212" i="6"/>
  <c r="S212" i="6"/>
  <c r="Q212" i="6"/>
  <c r="R212" i="6"/>
  <c r="O212" i="6"/>
  <c r="N212" i="6"/>
  <c r="P212" i="6"/>
  <c r="M212" i="6"/>
  <c r="K212" i="6"/>
  <c r="J212" i="6"/>
  <c r="B200" i="6"/>
  <c r="V200" i="6"/>
  <c r="U200" i="6"/>
  <c r="T200" i="6"/>
  <c r="S200" i="6"/>
  <c r="Q200" i="6"/>
  <c r="R200" i="6"/>
  <c r="O200" i="6"/>
  <c r="N200" i="6"/>
  <c r="P200" i="6"/>
  <c r="F200" i="6"/>
  <c r="M200" i="6"/>
  <c r="K200" i="6"/>
  <c r="J200" i="6"/>
  <c r="B188" i="6"/>
  <c r="V188" i="6"/>
  <c r="U188" i="6"/>
  <c r="T188" i="6"/>
  <c r="R188" i="6"/>
  <c r="S188" i="6"/>
  <c r="Q188" i="6"/>
  <c r="O188" i="6"/>
  <c r="N188" i="6"/>
  <c r="M188" i="6"/>
  <c r="P188" i="6"/>
  <c r="F188" i="6"/>
  <c r="K188" i="6"/>
  <c r="J188" i="6"/>
  <c r="B176" i="6"/>
  <c r="V176" i="6"/>
  <c r="U176" i="6"/>
  <c r="Q176" i="6"/>
  <c r="T176" i="6"/>
  <c r="S176" i="6"/>
  <c r="R176" i="6"/>
  <c r="O176" i="6"/>
  <c r="N176" i="6"/>
  <c r="P176" i="6"/>
  <c r="M176" i="6"/>
  <c r="F176" i="6"/>
  <c r="K176" i="6"/>
  <c r="J176" i="6"/>
  <c r="B164" i="6"/>
  <c r="V164" i="6"/>
  <c r="U164" i="6"/>
  <c r="T164" i="6"/>
  <c r="S164" i="6"/>
  <c r="Q164" i="6"/>
  <c r="R164" i="6"/>
  <c r="O164" i="6"/>
  <c r="N164" i="6"/>
  <c r="M164" i="6"/>
  <c r="F164" i="6"/>
  <c r="K164" i="6"/>
  <c r="J164" i="6"/>
  <c r="P164" i="6"/>
  <c r="B152" i="6"/>
  <c r="V152" i="6"/>
  <c r="U152" i="6"/>
  <c r="S152" i="6"/>
  <c r="Q152" i="6"/>
  <c r="T152" i="6"/>
  <c r="R152" i="6"/>
  <c r="O152" i="6"/>
  <c r="N152" i="6"/>
  <c r="P152" i="6"/>
  <c r="M152" i="6"/>
  <c r="F152" i="6"/>
  <c r="K152" i="6"/>
  <c r="J152" i="6"/>
  <c r="B140" i="6"/>
  <c r="V140" i="6"/>
  <c r="U140" i="6"/>
  <c r="T140" i="6"/>
  <c r="S140" i="6"/>
  <c r="R140" i="6"/>
  <c r="Q140" i="6"/>
  <c r="O140" i="6"/>
  <c r="N140" i="6"/>
  <c r="M140" i="6"/>
  <c r="F140" i="6"/>
  <c r="K140" i="6"/>
  <c r="J140" i="6"/>
  <c r="P140" i="6"/>
  <c r="B128" i="6"/>
  <c r="T128" i="6"/>
  <c r="V128" i="6"/>
  <c r="U128" i="6"/>
  <c r="R128" i="6"/>
  <c r="Q128" i="6"/>
  <c r="O128" i="6"/>
  <c r="N128" i="6"/>
  <c r="P128" i="6"/>
  <c r="S128" i="6"/>
  <c r="M128" i="6"/>
  <c r="F128" i="6"/>
  <c r="K128" i="6"/>
  <c r="J128" i="6"/>
  <c r="B116" i="6"/>
  <c r="T116" i="6"/>
  <c r="V116" i="6"/>
  <c r="U116" i="6"/>
  <c r="R116" i="6"/>
  <c r="S116" i="6"/>
  <c r="Q116" i="6"/>
  <c r="O116" i="6"/>
  <c r="N116" i="6"/>
  <c r="M116" i="6"/>
  <c r="F116" i="6"/>
  <c r="K116" i="6"/>
  <c r="P116" i="6"/>
  <c r="J116" i="6"/>
  <c r="B104" i="6"/>
  <c r="V104" i="6"/>
  <c r="R104" i="6"/>
  <c r="T104" i="6"/>
  <c r="Q104" i="6"/>
  <c r="U104" i="6"/>
  <c r="N104" i="6"/>
  <c r="P104" i="6"/>
  <c r="O104" i="6"/>
  <c r="S104" i="6"/>
  <c r="M104" i="6"/>
  <c r="F104" i="6"/>
  <c r="K104" i="6"/>
  <c r="J104" i="6"/>
  <c r="B92" i="6"/>
  <c r="U92" i="6"/>
  <c r="T92" i="6"/>
  <c r="V92" i="6"/>
  <c r="S92" i="6"/>
  <c r="R92" i="6"/>
  <c r="Q92" i="6"/>
  <c r="N92" i="6"/>
  <c r="O92" i="6"/>
  <c r="M92" i="6"/>
  <c r="F92" i="6"/>
  <c r="K92" i="6"/>
  <c r="P92" i="6"/>
  <c r="J92" i="6"/>
  <c r="B80" i="6"/>
  <c r="U80" i="6"/>
  <c r="T80" i="6"/>
  <c r="V80" i="6"/>
  <c r="R80" i="6"/>
  <c r="Q80" i="6"/>
  <c r="N80" i="6"/>
  <c r="P80" i="6"/>
  <c r="O80" i="6"/>
  <c r="S80" i="6"/>
  <c r="M80" i="6"/>
  <c r="F80" i="6"/>
  <c r="K80" i="6"/>
  <c r="J80" i="6"/>
  <c r="B68" i="6"/>
  <c r="V68" i="6"/>
  <c r="U68" i="6"/>
  <c r="T68" i="6"/>
  <c r="S68" i="6"/>
  <c r="R68" i="6"/>
  <c r="Q68" i="6"/>
  <c r="N68" i="6"/>
  <c r="O68" i="6"/>
  <c r="M68" i="6"/>
  <c r="F68" i="6"/>
  <c r="K68" i="6"/>
  <c r="P68" i="6"/>
  <c r="J68" i="6"/>
  <c r="B56" i="6"/>
  <c r="V56" i="6"/>
  <c r="U56" i="6"/>
  <c r="T56" i="6"/>
  <c r="S56" i="6"/>
  <c r="R56" i="6"/>
  <c r="Q56" i="6"/>
  <c r="N56" i="6"/>
  <c r="P56" i="6"/>
  <c r="O56" i="6"/>
  <c r="M56" i="6"/>
  <c r="F56" i="6"/>
  <c r="K56" i="6"/>
  <c r="J56" i="6"/>
  <c r="B44" i="6"/>
  <c r="V44" i="6"/>
  <c r="U44" i="6"/>
  <c r="T44" i="6"/>
  <c r="R44" i="6"/>
  <c r="Q44" i="6"/>
  <c r="S44" i="6"/>
  <c r="N44" i="6"/>
  <c r="O44" i="6"/>
  <c r="M44" i="6"/>
  <c r="F44" i="6"/>
  <c r="P44" i="6"/>
  <c r="K44" i="6"/>
  <c r="J44" i="6"/>
  <c r="B32" i="6"/>
  <c r="V32" i="6"/>
  <c r="U32" i="6"/>
  <c r="T32" i="6"/>
  <c r="R32" i="6"/>
  <c r="S32" i="6"/>
  <c r="Q32" i="6"/>
  <c r="P32" i="6"/>
  <c r="N32" i="6"/>
  <c r="M32" i="6"/>
  <c r="F32" i="6"/>
  <c r="K32" i="6"/>
  <c r="O32" i="6"/>
  <c r="J32" i="6"/>
  <c r="B279" i="6"/>
  <c r="B231" i="6"/>
  <c r="B177" i="6"/>
  <c r="B123" i="6"/>
  <c r="B63" i="6"/>
  <c r="F293" i="6"/>
  <c r="F278" i="6"/>
  <c r="F264" i="6"/>
  <c r="F249" i="6"/>
  <c r="F221" i="6"/>
  <c r="F203" i="6"/>
  <c r="F111" i="6"/>
  <c r="J274" i="6"/>
  <c r="J130" i="6"/>
  <c r="K289" i="6"/>
  <c r="K145" i="6"/>
  <c r="M306" i="6"/>
  <c r="N111" i="6"/>
  <c r="B6" i="6"/>
  <c r="V6" i="6"/>
  <c r="T6" i="6"/>
  <c r="Q6" i="6"/>
  <c r="R6" i="6"/>
  <c r="O6" i="6"/>
  <c r="P6" i="6"/>
  <c r="M6" i="6"/>
  <c r="F6" i="6"/>
  <c r="K6" i="6"/>
  <c r="B307" i="6"/>
  <c r="V307" i="6"/>
  <c r="U307" i="6"/>
  <c r="S307" i="6"/>
  <c r="T307" i="6"/>
  <c r="R307" i="6"/>
  <c r="Q307" i="6"/>
  <c r="N307" i="6"/>
  <c r="P307" i="6"/>
  <c r="M307" i="6"/>
  <c r="O307" i="6"/>
  <c r="K307" i="6"/>
  <c r="J307" i="6"/>
  <c r="B295" i="6"/>
  <c r="V295" i="6"/>
  <c r="U295" i="6"/>
  <c r="T295" i="6"/>
  <c r="S295" i="6"/>
  <c r="R295" i="6"/>
  <c r="N295" i="6"/>
  <c r="P295" i="6"/>
  <c r="Q295" i="6"/>
  <c r="M295" i="6"/>
  <c r="O295" i="6"/>
  <c r="K295" i="6"/>
  <c r="J295" i="6"/>
  <c r="B283" i="6"/>
  <c r="V283" i="6"/>
  <c r="U283" i="6"/>
  <c r="S283" i="6"/>
  <c r="T283" i="6"/>
  <c r="R283" i="6"/>
  <c r="Q283" i="6"/>
  <c r="N283" i="6"/>
  <c r="P283" i="6"/>
  <c r="M283" i="6"/>
  <c r="O283" i="6"/>
  <c r="K283" i="6"/>
  <c r="J283" i="6"/>
  <c r="B271" i="6"/>
  <c r="V271" i="6"/>
  <c r="U271" i="6"/>
  <c r="S271" i="6"/>
  <c r="R271" i="6"/>
  <c r="T271" i="6"/>
  <c r="Q271" i="6"/>
  <c r="N271" i="6"/>
  <c r="P271" i="6"/>
  <c r="M271" i="6"/>
  <c r="O271" i="6"/>
  <c r="K271" i="6"/>
  <c r="J271" i="6"/>
  <c r="B259" i="6"/>
  <c r="T259" i="6"/>
  <c r="V259" i="6"/>
  <c r="S259" i="6"/>
  <c r="Q259" i="6"/>
  <c r="R259" i="6"/>
  <c r="U259" i="6"/>
  <c r="N259" i="6"/>
  <c r="P259" i="6"/>
  <c r="M259" i="6"/>
  <c r="O259" i="6"/>
  <c r="K259" i="6"/>
  <c r="J259" i="6"/>
  <c r="B247" i="6"/>
  <c r="V247" i="6"/>
  <c r="T247" i="6"/>
  <c r="S247" i="6"/>
  <c r="U247" i="6"/>
  <c r="Q247" i="6"/>
  <c r="R247" i="6"/>
  <c r="N247" i="6"/>
  <c r="P247" i="6"/>
  <c r="O247" i="6"/>
  <c r="M247" i="6"/>
  <c r="K247" i="6"/>
  <c r="J247" i="6"/>
  <c r="B235" i="6"/>
  <c r="V235" i="6"/>
  <c r="S235" i="6"/>
  <c r="U235" i="6"/>
  <c r="R235" i="6"/>
  <c r="Q235" i="6"/>
  <c r="T235" i="6"/>
  <c r="N235" i="6"/>
  <c r="P235" i="6"/>
  <c r="M235" i="6"/>
  <c r="K235" i="6"/>
  <c r="J235" i="6"/>
  <c r="B223" i="6"/>
  <c r="U223" i="6"/>
  <c r="T223" i="6"/>
  <c r="V223" i="6"/>
  <c r="S223" i="6"/>
  <c r="R223" i="6"/>
  <c r="Q223" i="6"/>
  <c r="N223" i="6"/>
  <c r="P223" i="6"/>
  <c r="M223" i="6"/>
  <c r="K223" i="6"/>
  <c r="J223" i="6"/>
  <c r="O223" i="6"/>
  <c r="B211" i="6"/>
  <c r="U211" i="6"/>
  <c r="T211" i="6"/>
  <c r="V211" i="6"/>
  <c r="S211" i="6"/>
  <c r="Q211" i="6"/>
  <c r="R211" i="6"/>
  <c r="N211" i="6"/>
  <c r="P211" i="6"/>
  <c r="M211" i="6"/>
  <c r="F211" i="6"/>
  <c r="K211" i="6"/>
  <c r="J211" i="6"/>
  <c r="O211" i="6"/>
  <c r="B199" i="6"/>
  <c r="V199" i="6"/>
  <c r="U199" i="6"/>
  <c r="S199" i="6"/>
  <c r="T199" i="6"/>
  <c r="Q199" i="6"/>
  <c r="R199" i="6"/>
  <c r="N199" i="6"/>
  <c r="P199" i="6"/>
  <c r="F199" i="6"/>
  <c r="M199" i="6"/>
  <c r="K199" i="6"/>
  <c r="O199" i="6"/>
  <c r="J199" i="6"/>
  <c r="B187" i="6"/>
  <c r="V187" i="6"/>
  <c r="U187" i="6"/>
  <c r="S187" i="6"/>
  <c r="T187" i="6"/>
  <c r="R187" i="6"/>
  <c r="Q187" i="6"/>
  <c r="N187" i="6"/>
  <c r="P187" i="6"/>
  <c r="F187" i="6"/>
  <c r="K187" i="6"/>
  <c r="O187" i="6"/>
  <c r="J187" i="6"/>
  <c r="B175" i="6"/>
  <c r="V175" i="6"/>
  <c r="U175" i="6"/>
  <c r="S175" i="6"/>
  <c r="T175" i="6"/>
  <c r="R175" i="6"/>
  <c r="N175" i="6"/>
  <c r="P175" i="6"/>
  <c r="M175" i="6"/>
  <c r="Q175" i="6"/>
  <c r="F175" i="6"/>
  <c r="K175" i="6"/>
  <c r="O175" i="6"/>
  <c r="J175" i="6"/>
  <c r="B163" i="6"/>
  <c r="V163" i="6"/>
  <c r="S163" i="6"/>
  <c r="U163" i="6"/>
  <c r="T163" i="6"/>
  <c r="Q163" i="6"/>
  <c r="R163" i="6"/>
  <c r="N163" i="6"/>
  <c r="M163" i="6"/>
  <c r="P163" i="6"/>
  <c r="F163" i="6"/>
  <c r="O163" i="6"/>
  <c r="K163" i="6"/>
  <c r="J163" i="6"/>
  <c r="B151" i="6"/>
  <c r="V151" i="6"/>
  <c r="S151" i="6"/>
  <c r="U151" i="6"/>
  <c r="T151" i="6"/>
  <c r="Q151" i="6"/>
  <c r="R151" i="6"/>
  <c r="O151" i="6"/>
  <c r="N151" i="6"/>
  <c r="P151" i="6"/>
  <c r="M151" i="6"/>
  <c r="F151" i="6"/>
  <c r="K151" i="6"/>
  <c r="J151" i="6"/>
  <c r="B139" i="6"/>
  <c r="V139" i="6"/>
  <c r="S139" i="6"/>
  <c r="U139" i="6"/>
  <c r="T139" i="6"/>
  <c r="R139" i="6"/>
  <c r="Q139" i="6"/>
  <c r="O139" i="6"/>
  <c r="N139" i="6"/>
  <c r="M139" i="6"/>
  <c r="P139" i="6"/>
  <c r="F139" i="6"/>
  <c r="K139" i="6"/>
  <c r="J139" i="6"/>
  <c r="B127" i="6"/>
  <c r="V127" i="6"/>
  <c r="S127" i="6"/>
  <c r="U127" i="6"/>
  <c r="T127" i="6"/>
  <c r="R127" i="6"/>
  <c r="Q127" i="6"/>
  <c r="O127" i="6"/>
  <c r="N127" i="6"/>
  <c r="P127" i="6"/>
  <c r="M127" i="6"/>
  <c r="F127" i="6"/>
  <c r="K127" i="6"/>
  <c r="J127" i="6"/>
  <c r="B115" i="6"/>
  <c r="T115" i="6"/>
  <c r="S115" i="6"/>
  <c r="V115" i="6"/>
  <c r="U115" i="6"/>
  <c r="Q115" i="6"/>
  <c r="R115" i="6"/>
  <c r="O115" i="6"/>
  <c r="N115" i="6"/>
  <c r="M115" i="6"/>
  <c r="P115" i="6"/>
  <c r="F115" i="6"/>
  <c r="K115" i="6"/>
  <c r="J115" i="6"/>
  <c r="B103" i="6"/>
  <c r="T103" i="6"/>
  <c r="V103" i="6"/>
  <c r="S103" i="6"/>
  <c r="U103" i="6"/>
  <c r="R103" i="6"/>
  <c r="N103" i="6"/>
  <c r="P103" i="6"/>
  <c r="O103" i="6"/>
  <c r="Q103" i="6"/>
  <c r="M103" i="6"/>
  <c r="F103" i="6"/>
  <c r="K103" i="6"/>
  <c r="J103" i="6"/>
  <c r="B91" i="6"/>
  <c r="T91" i="6"/>
  <c r="V91" i="6"/>
  <c r="U91" i="6"/>
  <c r="Q91" i="6"/>
  <c r="S91" i="6"/>
  <c r="R91" i="6"/>
  <c r="N91" i="6"/>
  <c r="O91" i="6"/>
  <c r="M91" i="6"/>
  <c r="P91" i="6"/>
  <c r="F91" i="6"/>
  <c r="K91" i="6"/>
  <c r="J91" i="6"/>
  <c r="B79" i="6"/>
  <c r="U79" i="6"/>
  <c r="T79" i="6"/>
  <c r="V79" i="6"/>
  <c r="S79" i="6"/>
  <c r="R79" i="6"/>
  <c r="Q79" i="6"/>
  <c r="N79" i="6"/>
  <c r="P79" i="6"/>
  <c r="O79" i="6"/>
  <c r="M79" i="6"/>
  <c r="F79" i="6"/>
  <c r="K79" i="6"/>
  <c r="J79" i="6"/>
  <c r="B67" i="6"/>
  <c r="V67" i="6"/>
  <c r="U67" i="6"/>
  <c r="T67" i="6"/>
  <c r="S67" i="6"/>
  <c r="R67" i="6"/>
  <c r="Q67" i="6"/>
  <c r="N67" i="6"/>
  <c r="O67" i="6"/>
  <c r="M67" i="6"/>
  <c r="P67" i="6"/>
  <c r="F67" i="6"/>
  <c r="K67" i="6"/>
  <c r="J67" i="6"/>
  <c r="B55" i="6"/>
  <c r="V55" i="6"/>
  <c r="U55" i="6"/>
  <c r="T55" i="6"/>
  <c r="Q55" i="6"/>
  <c r="N55" i="6"/>
  <c r="P55" i="6"/>
  <c r="S55" i="6"/>
  <c r="O55" i="6"/>
  <c r="R55" i="6"/>
  <c r="M55" i="6"/>
  <c r="F55" i="6"/>
  <c r="K55" i="6"/>
  <c r="J55" i="6"/>
  <c r="B43" i="6"/>
  <c r="V43" i="6"/>
  <c r="U43" i="6"/>
  <c r="T43" i="6"/>
  <c r="Q43" i="6"/>
  <c r="R43" i="6"/>
  <c r="S43" i="6"/>
  <c r="N43" i="6"/>
  <c r="O43" i="6"/>
  <c r="M43" i="6"/>
  <c r="P43" i="6"/>
  <c r="F43" i="6"/>
  <c r="K43" i="6"/>
  <c r="J43" i="6"/>
  <c r="B273" i="6"/>
  <c r="B225" i="6"/>
  <c r="B173" i="6"/>
  <c r="B117" i="6"/>
  <c r="B57" i="6"/>
  <c r="F291" i="6"/>
  <c r="F277" i="6"/>
  <c r="F263" i="6"/>
  <c r="F248" i="6"/>
  <c r="F219" i="6"/>
  <c r="F201" i="6"/>
  <c r="F99" i="6"/>
  <c r="J262" i="6"/>
  <c r="J118" i="6"/>
  <c r="K277" i="6"/>
  <c r="K133" i="6"/>
  <c r="O235" i="6"/>
  <c r="B306" i="6"/>
  <c r="V306" i="6"/>
  <c r="U306" i="6"/>
  <c r="T306" i="6"/>
  <c r="S306" i="6"/>
  <c r="R306" i="6"/>
  <c r="P306" i="6"/>
  <c r="Q306" i="6"/>
  <c r="N306" i="6"/>
  <c r="O306" i="6"/>
  <c r="K306" i="6"/>
  <c r="J306" i="6"/>
  <c r="B294" i="6"/>
  <c r="V294" i="6"/>
  <c r="U294" i="6"/>
  <c r="Q294" i="6"/>
  <c r="R294" i="6"/>
  <c r="P294" i="6"/>
  <c r="T294" i="6"/>
  <c r="S294" i="6"/>
  <c r="N294" i="6"/>
  <c r="O294" i="6"/>
  <c r="K294" i="6"/>
  <c r="J294" i="6"/>
  <c r="B282" i="6"/>
  <c r="V282" i="6"/>
  <c r="U282" i="6"/>
  <c r="S282" i="6"/>
  <c r="Q282" i="6"/>
  <c r="T282" i="6"/>
  <c r="P282" i="6"/>
  <c r="N282" i="6"/>
  <c r="R282" i="6"/>
  <c r="O282" i="6"/>
  <c r="K282" i="6"/>
  <c r="J282" i="6"/>
  <c r="B270" i="6"/>
  <c r="V270" i="6"/>
  <c r="U270" i="6"/>
  <c r="R270" i="6"/>
  <c r="T270" i="6"/>
  <c r="Q270" i="6"/>
  <c r="S270" i="6"/>
  <c r="P270" i="6"/>
  <c r="N270" i="6"/>
  <c r="O270" i="6"/>
  <c r="K270" i="6"/>
  <c r="J270" i="6"/>
  <c r="B258" i="6"/>
  <c r="V258" i="6"/>
  <c r="U258" i="6"/>
  <c r="T258" i="6"/>
  <c r="S258" i="6"/>
  <c r="Q258" i="6"/>
  <c r="R258" i="6"/>
  <c r="P258" i="6"/>
  <c r="N258" i="6"/>
  <c r="O258" i="6"/>
  <c r="K258" i="6"/>
  <c r="J258" i="6"/>
  <c r="B246" i="6"/>
  <c r="T246" i="6"/>
  <c r="V246" i="6"/>
  <c r="U246" i="6"/>
  <c r="Q246" i="6"/>
  <c r="S246" i="6"/>
  <c r="R246" i="6"/>
  <c r="P246" i="6"/>
  <c r="N246" i="6"/>
  <c r="O246" i="6"/>
  <c r="K246" i="6"/>
  <c r="J246" i="6"/>
  <c r="B234" i="6"/>
  <c r="V234" i="6"/>
  <c r="U234" i="6"/>
  <c r="T234" i="6"/>
  <c r="Q234" i="6"/>
  <c r="P234" i="6"/>
  <c r="S234" i="6"/>
  <c r="N234" i="6"/>
  <c r="R234" i="6"/>
  <c r="O234" i="6"/>
  <c r="K234" i="6"/>
  <c r="J234" i="6"/>
  <c r="B222" i="6"/>
  <c r="V222" i="6"/>
  <c r="U222" i="6"/>
  <c r="T222" i="6"/>
  <c r="R222" i="6"/>
  <c r="S222" i="6"/>
  <c r="Q222" i="6"/>
  <c r="P222" i="6"/>
  <c r="N222" i="6"/>
  <c r="O222" i="6"/>
  <c r="K222" i="6"/>
  <c r="J222" i="6"/>
  <c r="B210" i="6"/>
  <c r="U210" i="6"/>
  <c r="T210" i="6"/>
  <c r="V210" i="6"/>
  <c r="Q210" i="6"/>
  <c r="R210" i="6"/>
  <c r="S210" i="6"/>
  <c r="P210" i="6"/>
  <c r="N210" i="6"/>
  <c r="M210" i="6"/>
  <c r="O210" i="6"/>
  <c r="F210" i="6"/>
  <c r="K210" i="6"/>
  <c r="J210" i="6"/>
  <c r="B198" i="6"/>
  <c r="U198" i="6"/>
  <c r="T198" i="6"/>
  <c r="V198" i="6"/>
  <c r="Q198" i="6"/>
  <c r="S198" i="6"/>
  <c r="R198" i="6"/>
  <c r="P198" i="6"/>
  <c r="N198" i="6"/>
  <c r="M198" i="6"/>
  <c r="O198" i="6"/>
  <c r="F198" i="6"/>
  <c r="K198" i="6"/>
  <c r="J198" i="6"/>
  <c r="B186" i="6"/>
  <c r="V186" i="6"/>
  <c r="U186" i="6"/>
  <c r="T186" i="6"/>
  <c r="Q186" i="6"/>
  <c r="S186" i="6"/>
  <c r="P186" i="6"/>
  <c r="N186" i="6"/>
  <c r="R186" i="6"/>
  <c r="M186" i="6"/>
  <c r="O186" i="6"/>
  <c r="F186" i="6"/>
  <c r="K186" i="6"/>
  <c r="J186" i="6"/>
  <c r="B174" i="6"/>
  <c r="V174" i="6"/>
  <c r="U174" i="6"/>
  <c r="T174" i="6"/>
  <c r="Q174" i="6"/>
  <c r="S174" i="6"/>
  <c r="R174" i="6"/>
  <c r="P174" i="6"/>
  <c r="N174" i="6"/>
  <c r="M174" i="6"/>
  <c r="O174" i="6"/>
  <c r="F174" i="6"/>
  <c r="K174" i="6"/>
  <c r="J174" i="6"/>
  <c r="B162" i="6"/>
  <c r="V162" i="6"/>
  <c r="U162" i="6"/>
  <c r="T162" i="6"/>
  <c r="Q162" i="6"/>
  <c r="R162" i="6"/>
  <c r="S162" i="6"/>
  <c r="P162" i="6"/>
  <c r="N162" i="6"/>
  <c r="M162" i="6"/>
  <c r="O162" i="6"/>
  <c r="F162" i="6"/>
  <c r="K162" i="6"/>
  <c r="J162" i="6"/>
  <c r="B150" i="6"/>
  <c r="V150" i="6"/>
  <c r="U150" i="6"/>
  <c r="Q150" i="6"/>
  <c r="S150" i="6"/>
  <c r="R150" i="6"/>
  <c r="T150" i="6"/>
  <c r="P150" i="6"/>
  <c r="N150" i="6"/>
  <c r="M150" i="6"/>
  <c r="F150" i="6"/>
  <c r="O150" i="6"/>
  <c r="K150" i="6"/>
  <c r="J150" i="6"/>
  <c r="B138" i="6"/>
  <c r="V138" i="6"/>
  <c r="U138" i="6"/>
  <c r="Q138" i="6"/>
  <c r="R138" i="6"/>
  <c r="S138" i="6"/>
  <c r="T138" i="6"/>
  <c r="P138" i="6"/>
  <c r="O138" i="6"/>
  <c r="N138" i="6"/>
  <c r="M138" i="6"/>
  <c r="F138" i="6"/>
  <c r="K138" i="6"/>
  <c r="J138" i="6"/>
  <c r="B126" i="6"/>
  <c r="V126" i="6"/>
  <c r="U126" i="6"/>
  <c r="Q126" i="6"/>
  <c r="R126" i="6"/>
  <c r="S126" i="6"/>
  <c r="T126" i="6"/>
  <c r="P126" i="6"/>
  <c r="O126" i="6"/>
  <c r="N126" i="6"/>
  <c r="M126" i="6"/>
  <c r="F126" i="6"/>
  <c r="K126" i="6"/>
  <c r="J126" i="6"/>
  <c r="B114" i="6"/>
  <c r="V114" i="6"/>
  <c r="U114" i="6"/>
  <c r="Q114" i="6"/>
  <c r="R114" i="6"/>
  <c r="T114" i="6"/>
  <c r="S114" i="6"/>
  <c r="P114" i="6"/>
  <c r="O114" i="6"/>
  <c r="N114" i="6"/>
  <c r="M114" i="6"/>
  <c r="F114" i="6"/>
  <c r="K114" i="6"/>
  <c r="J114" i="6"/>
  <c r="B102" i="6"/>
  <c r="T102" i="6"/>
  <c r="S102" i="6"/>
  <c r="V102" i="6"/>
  <c r="Q102" i="6"/>
  <c r="R102" i="6"/>
  <c r="U102" i="6"/>
  <c r="P102" i="6"/>
  <c r="N102" i="6"/>
  <c r="O102" i="6"/>
  <c r="M102" i="6"/>
  <c r="F102" i="6"/>
  <c r="K102" i="6"/>
  <c r="J102" i="6"/>
  <c r="B90" i="6"/>
  <c r="T90" i="6"/>
  <c r="V90" i="6"/>
  <c r="Q90" i="6"/>
  <c r="U90" i="6"/>
  <c r="R90" i="6"/>
  <c r="S90" i="6"/>
  <c r="P90" i="6"/>
  <c r="N90" i="6"/>
  <c r="O90" i="6"/>
  <c r="M90" i="6"/>
  <c r="F90" i="6"/>
  <c r="K90" i="6"/>
  <c r="J90" i="6"/>
  <c r="B78" i="6"/>
  <c r="T78" i="6"/>
  <c r="V78" i="6"/>
  <c r="Q78" i="6"/>
  <c r="S78" i="6"/>
  <c r="U78" i="6"/>
  <c r="R78" i="6"/>
  <c r="P78" i="6"/>
  <c r="N78" i="6"/>
  <c r="O78" i="6"/>
  <c r="M78" i="6"/>
  <c r="F78" i="6"/>
  <c r="K78" i="6"/>
  <c r="J78" i="6"/>
  <c r="B66" i="6"/>
  <c r="U66" i="6"/>
  <c r="T66" i="6"/>
  <c r="Q66" i="6"/>
  <c r="V66" i="6"/>
  <c r="R66" i="6"/>
  <c r="S66" i="6"/>
  <c r="P66" i="6"/>
  <c r="N66" i="6"/>
  <c r="O66" i="6"/>
  <c r="M66" i="6"/>
  <c r="F66" i="6"/>
  <c r="K66" i="6"/>
  <c r="J66" i="6"/>
  <c r="B54" i="6"/>
  <c r="V54" i="6"/>
  <c r="U54" i="6"/>
  <c r="T54" i="6"/>
  <c r="Q54" i="6"/>
  <c r="S54" i="6"/>
  <c r="R54" i="6"/>
  <c r="P54" i="6"/>
  <c r="N54" i="6"/>
  <c r="O54" i="6"/>
  <c r="M54" i="6"/>
  <c r="F54" i="6"/>
  <c r="K54" i="6"/>
  <c r="J54" i="6"/>
  <c r="B42" i="6"/>
  <c r="V42" i="6"/>
  <c r="U42" i="6"/>
  <c r="T42" i="6"/>
  <c r="Q42" i="6"/>
  <c r="R42" i="6"/>
  <c r="S42" i="6"/>
  <c r="P42" i="6"/>
  <c r="N42" i="6"/>
  <c r="O42" i="6"/>
  <c r="M42" i="6"/>
  <c r="F42" i="6"/>
  <c r="K42" i="6"/>
  <c r="J42" i="6"/>
  <c r="B30" i="6"/>
  <c r="V30" i="6"/>
  <c r="U30" i="6"/>
  <c r="T30" i="6"/>
  <c r="Q30" i="6"/>
  <c r="R30" i="6"/>
  <c r="P30" i="6"/>
  <c r="S30" i="6"/>
  <c r="N30" i="6"/>
  <c r="M30" i="6"/>
  <c r="O30" i="6"/>
  <c r="F30" i="6"/>
  <c r="K30" i="6"/>
  <c r="J30" i="6"/>
  <c r="B269" i="6"/>
  <c r="B221" i="6"/>
  <c r="B171" i="6"/>
  <c r="B111" i="6"/>
  <c r="B53" i="6"/>
  <c r="F305" i="6"/>
  <c r="F290" i="6"/>
  <c r="F276" i="6"/>
  <c r="F261" i="6"/>
  <c r="F247" i="6"/>
  <c r="F233" i="6"/>
  <c r="F218" i="6"/>
  <c r="F195" i="6"/>
  <c r="F87" i="6"/>
  <c r="J250" i="6"/>
  <c r="J106" i="6"/>
  <c r="K265" i="6"/>
  <c r="K121" i="6"/>
  <c r="M282" i="6"/>
  <c r="O85" i="6"/>
  <c r="A17" i="6"/>
  <c r="A10" i="6"/>
  <c r="A11" i="6"/>
  <c r="A8" i="6"/>
  <c r="A7" i="6"/>
  <c r="U24" i="6"/>
  <c r="U25" i="6"/>
  <c r="S24" i="6" l="1"/>
  <c r="B19" i="6"/>
  <c r="V19" i="6"/>
  <c r="T19" i="6"/>
  <c r="R19" i="6"/>
  <c r="Q19" i="6"/>
  <c r="N19" i="6"/>
  <c r="M19" i="6"/>
  <c r="P19" i="6"/>
  <c r="F19" i="6"/>
  <c r="K19" i="6"/>
  <c r="O19" i="6"/>
  <c r="J19" i="6"/>
  <c r="B13" i="6"/>
  <c r="V13" i="6"/>
  <c r="T13" i="6"/>
  <c r="S13" i="6"/>
  <c r="U13" i="6"/>
  <c r="Q13" i="6"/>
  <c r="N13" i="6"/>
  <c r="M13" i="6"/>
  <c r="O13" i="6"/>
  <c r="R13" i="6"/>
  <c r="P13" i="6"/>
  <c r="J13" i="6"/>
  <c r="F13" i="6"/>
  <c r="K13" i="6"/>
  <c r="B8" i="6"/>
  <c r="V8" i="6"/>
  <c r="T8" i="6"/>
  <c r="R8" i="6"/>
  <c r="Q8" i="6"/>
  <c r="O8" i="6"/>
  <c r="P8" i="6"/>
  <c r="N8" i="6"/>
  <c r="M8" i="6"/>
  <c r="F8" i="6"/>
  <c r="K8" i="6"/>
  <c r="J8" i="6"/>
  <c r="B10" i="6"/>
  <c r="T10" i="6"/>
  <c r="V10" i="6"/>
  <c r="Q10" i="6"/>
  <c r="P10" i="6"/>
  <c r="R10" i="6"/>
  <c r="M10" i="6"/>
  <c r="O10" i="6"/>
  <c r="N10" i="6"/>
  <c r="F10" i="6"/>
  <c r="K10" i="6"/>
  <c r="J10" i="6"/>
  <c r="B11" i="6"/>
  <c r="V11" i="6"/>
  <c r="S11" i="6"/>
  <c r="T11" i="6"/>
  <c r="U11" i="6"/>
  <c r="R11" i="6"/>
  <c r="Q11" i="6"/>
  <c r="P11" i="6"/>
  <c r="O11" i="6"/>
  <c r="M11" i="6"/>
  <c r="J11" i="6"/>
  <c r="N11" i="6"/>
  <c r="F11" i="6"/>
  <c r="K11" i="6"/>
  <c r="B16" i="6"/>
  <c r="T16" i="6"/>
  <c r="U16" i="6"/>
  <c r="V16" i="6"/>
  <c r="S16" i="6"/>
  <c r="R16" i="6"/>
  <c r="Q16" i="6"/>
  <c r="P16" i="6"/>
  <c r="N16" i="6"/>
  <c r="M16" i="6"/>
  <c r="O16" i="6"/>
  <c r="F16" i="6"/>
  <c r="K16" i="6"/>
  <c r="J16" i="6"/>
  <c r="V7" i="6"/>
  <c r="U7" i="6"/>
  <c r="S7" i="6"/>
  <c r="O7" i="6"/>
  <c r="R7" i="6"/>
  <c r="Q7" i="6"/>
  <c r="T7" i="6"/>
  <c r="P7" i="6"/>
  <c r="N7" i="6"/>
  <c r="M7" i="6"/>
  <c r="J7" i="6"/>
  <c r="F7" i="6"/>
  <c r="K7" i="6"/>
  <c r="B17" i="6"/>
  <c r="U17" i="6"/>
  <c r="V17" i="6"/>
  <c r="T17" i="6"/>
  <c r="R17" i="6"/>
  <c r="S17" i="6"/>
  <c r="Q17" i="6"/>
  <c r="P17" i="6"/>
  <c r="N17" i="6"/>
  <c r="M17" i="6"/>
  <c r="O17" i="6"/>
  <c r="F17" i="6"/>
  <c r="K17" i="6"/>
  <c r="J17" i="6"/>
  <c r="U10" i="6"/>
  <c r="N310" i="6"/>
  <c r="N311" i="6"/>
  <c r="I18" i="4"/>
  <c r="B18" i="4"/>
  <c r="B6" i="5"/>
  <c r="C6" i="5" s="1"/>
  <c r="J310" i="6"/>
  <c r="B310" i="6"/>
  <c r="S10" i="6" l="1"/>
  <c r="S9" i="6"/>
  <c r="K10" i="4"/>
  <c r="L10" i="4" s="1"/>
  <c r="M10" i="4" s="1"/>
  <c r="S8" i="6" s="1"/>
  <c r="H10" i="4"/>
  <c r="I10" i="4" s="1"/>
  <c r="J10" i="4" s="1"/>
  <c r="K8" i="4"/>
  <c r="L8" i="4" s="1"/>
  <c r="M8" i="4" s="1"/>
  <c r="S6" i="6" s="1"/>
  <c r="H8" i="4"/>
  <c r="I8" i="4" s="1"/>
  <c r="J8" i="4" s="1"/>
  <c r="S19" i="6" l="1"/>
  <c r="S27" i="6"/>
  <c r="S26" i="6"/>
  <c r="N8" i="4"/>
  <c r="U6" i="6" s="1"/>
  <c r="N10" i="4"/>
  <c r="U8" i="6" s="1"/>
  <c r="U9" i="6"/>
  <c r="B23" i="5"/>
  <c r="C23" i="5" s="1"/>
  <c r="B22" i="5"/>
  <c r="C22" i="5" s="1"/>
  <c r="B21" i="5"/>
  <c r="C21" i="5" s="1"/>
  <c r="B20" i="5"/>
  <c r="C20" i="5" s="1"/>
  <c r="B19" i="5"/>
  <c r="C19" i="5" s="1"/>
  <c r="C17" i="5"/>
  <c r="C16" i="5"/>
  <c r="C15" i="5"/>
  <c r="C14" i="5"/>
  <c r="C13" i="5"/>
  <c r="C12" i="5"/>
  <c r="C11" i="5"/>
  <c r="C10" i="5"/>
  <c r="C9" i="5"/>
  <c r="C8" i="5"/>
  <c r="C7" i="5"/>
  <c r="K7" i="4"/>
  <c r="L7" i="4" s="1"/>
  <c r="M7" i="4" s="1"/>
  <c r="S5" i="6" s="1"/>
  <c r="H7" i="4"/>
  <c r="I7" i="4" s="1"/>
  <c r="J7" i="4" s="1"/>
  <c r="U19" i="6" l="1"/>
  <c r="U27" i="6"/>
  <c r="U26" i="6"/>
  <c r="N7" i="4"/>
  <c r="U5" i="6" s="1"/>
  <c r="N13" i="4" l="1"/>
  <c r="B5" i="5" l="1"/>
  <c r="C5" i="5" s="1"/>
  <c r="A16" i="4" s="1"/>
  <c r="A18" i="6"/>
  <c r="J18" i="6" s="1"/>
  <c r="A23" i="6"/>
  <c r="B23" i="6" s="1"/>
  <c r="A31" i="6"/>
  <c r="A22" i="6"/>
  <c r="A21" i="6"/>
  <c r="A15" i="6" l="1"/>
  <c r="B15" i="6" s="1"/>
  <c r="A14" i="6"/>
  <c r="N18" i="6"/>
  <c r="U18" i="6"/>
  <c r="R18" i="6"/>
  <c r="P18" i="6"/>
  <c r="S18" i="6"/>
  <c r="Q18" i="6"/>
  <c r="K18" i="6"/>
  <c r="T18" i="6"/>
  <c r="F18" i="6"/>
  <c r="V18" i="6"/>
  <c r="O18" i="6"/>
  <c r="B18" i="6"/>
  <c r="M18" i="6"/>
  <c r="Q23" i="6"/>
  <c r="O23" i="6"/>
  <c r="P23" i="6"/>
  <c r="R23" i="6"/>
  <c r="U23" i="6"/>
  <c r="V23" i="6"/>
  <c r="T23" i="6"/>
  <c r="S23" i="6"/>
  <c r="K23" i="6"/>
  <c r="F23" i="6"/>
  <c r="N23" i="6"/>
  <c r="J23" i="6"/>
  <c r="M23" i="6"/>
  <c r="T31" i="6"/>
  <c r="M31" i="6"/>
  <c r="S31" i="6"/>
  <c r="Q31" i="6"/>
  <c r="R31" i="6"/>
  <c r="U31" i="6"/>
  <c r="P31" i="6"/>
  <c r="N31" i="6"/>
  <c r="O31" i="6"/>
  <c r="F31" i="6"/>
  <c r="J31" i="6"/>
  <c r="B31" i="6"/>
  <c r="K31" i="6"/>
  <c r="V31" i="6"/>
  <c r="B21" i="6"/>
  <c r="U21" i="6"/>
  <c r="V21" i="6"/>
  <c r="T21" i="6"/>
  <c r="Q21" i="6"/>
  <c r="R21" i="6"/>
  <c r="S21" i="6"/>
  <c r="P21" i="6"/>
  <c r="O21" i="6"/>
  <c r="N21" i="6"/>
  <c r="F21" i="6"/>
  <c r="K21" i="6"/>
  <c r="M21" i="6"/>
  <c r="J21" i="6"/>
  <c r="B22" i="6"/>
  <c r="U22" i="6"/>
  <c r="V22" i="6"/>
  <c r="T22" i="6"/>
  <c r="Q22" i="6"/>
  <c r="P22" i="6"/>
  <c r="R22" i="6"/>
  <c r="S22" i="6"/>
  <c r="M22" i="6"/>
  <c r="O22" i="6"/>
  <c r="N22" i="6"/>
  <c r="F22" i="6"/>
  <c r="K22" i="6"/>
  <c r="J22" i="6"/>
  <c r="Q15" i="6" l="1"/>
  <c r="J15" i="6"/>
  <c r="S15" i="6"/>
  <c r="V15" i="6"/>
  <c r="P15" i="6"/>
  <c r="U15" i="6"/>
  <c r="O15" i="6"/>
  <c r="V14" i="6"/>
  <c r="K14" i="6"/>
  <c r="T14" i="6"/>
  <c r="J14" i="6"/>
  <c r="O14" i="6"/>
  <c r="R14" i="6"/>
  <c r="F14" i="6"/>
  <c r="N14" i="6"/>
  <c r="M14" i="6"/>
  <c r="B14" i="6"/>
  <c r="P14" i="6"/>
  <c r="Q14" i="6"/>
  <c r="S14" i="6"/>
  <c r="U14" i="6"/>
  <c r="K15" i="6"/>
  <c r="N15" i="6"/>
  <c r="T15" i="6"/>
  <c r="R15" i="6"/>
  <c r="M15" i="6"/>
  <c r="F15" i="6"/>
</calcChain>
</file>

<file path=xl/sharedStrings.xml><?xml version="1.0" encoding="utf-8"?>
<sst xmlns="http://schemas.openxmlformats.org/spreadsheetml/2006/main" count="483" uniqueCount="462">
  <si>
    <t>№</t>
  </si>
  <si>
    <t>Ед. изм</t>
  </si>
  <si>
    <t>Кол-во</t>
  </si>
  <si>
    <t>Среднее квадратичное отклонение</t>
  </si>
  <si>
    <t xml:space="preserve">Средняя арифметическая цена за единицу     &lt;ц&gt; </t>
  </si>
  <si>
    <t>Цена за единицу изм. (руб.)</t>
  </si>
  <si>
    <t>Цена за единицу изм. с округлением (вниз) до сотых долей после запятой (руб.)</t>
  </si>
  <si>
    <t>Цена с учетом округления цены за единицу (руб.)**</t>
  </si>
  <si>
    <t>Наименование товара, работ, услуг</t>
  </si>
  <si>
    <t>Однородность совокупности значений выявленных цен, используемых в расчете НМЦД **</t>
  </si>
  <si>
    <t>НМЦД, определенная методом сопоставимых рыночных цен (анализа рынка)*</t>
  </si>
  <si>
    <t>Предмет закупки:</t>
  </si>
  <si>
    <t>Обоснование начальной (максимальной) цены договора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</si>
  <si>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</si>
  <si>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r>
      <rPr>
        <b/>
        <sz val="10"/>
        <color indexed="8"/>
        <rFont val="Times New Roman"/>
        <family val="1"/>
        <charset val="204"/>
      </rPr>
      <t>Расчет по формуле</t>
    </r>
    <r>
      <rPr>
        <sz val="10"/>
        <color indexed="8"/>
        <rFont val="Times New Roman"/>
        <family val="1"/>
        <charset val="204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</si>
  <si>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Перевод числа в сумму прописью</t>
  </si>
  <si>
    <r>
      <t xml:space="preserve">Формат: </t>
    </r>
    <r>
      <rPr>
        <b/>
        <sz val="10"/>
        <color theme="3"/>
        <rFont val="Arial"/>
        <family val="2"/>
        <charset val="204"/>
      </rPr>
      <t>"0 (пропись) рублей 00 копеек"</t>
    </r>
  </si>
  <si>
    <t>Примеры</t>
  </si>
  <si>
    <t>Результат преобразования</t>
  </si>
  <si>
    <t>Случайные примеры:</t>
  </si>
  <si>
    <t xml:space="preserve">Источник информации о цене (руб.) </t>
  </si>
  <si>
    <t>шт.</t>
  </si>
  <si>
    <t>Е.Г. Ильина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</si>
  <si>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Оренбургской области</t>
  </si>
  <si>
    <t>ИТОГО, руб.:</t>
  </si>
  <si>
    <t>Оренбургская область</t>
  </si>
  <si>
    <t xml:space="preserve">
        Обязательные поля для заполнения помечены красным цветом.
        Некоторые ячейки имеют примечания. В углу ячейки, содержащей примечание, отображается индикатор. При наведении указателя мыши на ячейку появляется Примечание.
        Для колонки НДС возможные варианты заполнения смотрите в строке с примером заполнения в выпадающем списке.
        Код по ОКЕИ (для колонки "Единица измерения (код по ОКЕИ)") смотрите на листе "Справочник кодов по ОКЕИ" в данном файле.
        Код валюты (для колонки "Валюта") смотрите на листе "Справочник валют" в данном файле.
        Чтобы разрешить Участнику замену определённого параметра позиции, следует выбрать "Да" из выпадающего списка в столбце "Замена - название параметра".
        Для указания нескольких значений ОКПД2 введите значения через точку с запятой ";"</t>
  </si>
  <si>
    <t>№ позиции</t>
  </si>
  <si>
    <t>Наименование позиции</t>
  </si>
  <si>
    <t>Замена - Наименование позиции</t>
  </si>
  <si>
    <t>Номенклатурные справочники</t>
  </si>
  <si>
    <t>Предмет договора (ОКПД2)</t>
  </si>
  <si>
    <t>Замена - Предмет договора (ОКПД2)</t>
  </si>
  <si>
    <t>Вид экономической деятельности (ОКВЭД2)</t>
  </si>
  <si>
    <t>Замена - Вид экономической деятельности (ОКВЭД2)</t>
  </si>
  <si>
    <t>Место поставки</t>
  </si>
  <si>
    <t>Количество по ОКЕИ</t>
  </si>
  <si>
    <t>Замена - Количество по ОКЕИ</t>
  </si>
  <si>
    <t>Валюта</t>
  </si>
  <si>
    <t>Замена - Валюта</t>
  </si>
  <si>
    <t>Цена за единицу</t>
  </si>
  <si>
    <t>Начальная (максимальная) цена позиции</t>
  </si>
  <si>
    <t>Дополнительные сведения</t>
  </si>
  <si>
    <t>Субъект РФ\Федеральный округ</t>
  </si>
  <si>
    <t>Субъект РФ\Регион</t>
  </si>
  <si>
    <t>Код региона по ОКАТО</t>
  </si>
  <si>
    <t>Место поставки товара, работ, услуг</t>
  </si>
  <si>
    <t>Количество</t>
  </si>
  <si>
    <t>Единица измерения (код по ОКЕИ)</t>
  </si>
  <si>
    <t>Невозможно указать количество (Да/Нет)</t>
  </si>
  <si>
    <t>Сумма без НДС</t>
  </si>
  <si>
    <t>НДС</t>
  </si>
  <si>
    <t>position_number</t>
  </si>
  <si>
    <t>position_name</t>
  </si>
  <si>
    <t>position_name_change</t>
  </si>
  <si>
    <t>internal_okdp_number</t>
  </si>
  <si>
    <t>subject_contract</t>
  </si>
  <si>
    <t>subject_contract_change</t>
  </si>
  <si>
    <t>type_economic_activity</t>
  </si>
  <si>
    <t>type_economic_activity_change</t>
  </si>
  <si>
    <t>delivery_place[state]</t>
  </si>
  <si>
    <t>delivery_place[region]</t>
  </si>
  <si>
    <t>delivery_place[okato]</t>
  </si>
  <si>
    <t>delivery_place[address]</t>
  </si>
  <si>
    <t>quantity_for_code[quantity]</t>
  </si>
  <si>
    <t>quantity_for_code[code]</t>
  </si>
  <si>
    <t>quantity_for_code[is_not_defined]</t>
  </si>
  <si>
    <t>quantity_for_code_change</t>
  </si>
  <si>
    <t>position_currency</t>
  </si>
  <si>
    <t>position_currency_change</t>
  </si>
  <si>
    <t>position_price_per_unit[without_nds]</t>
  </si>
  <si>
    <t>position_price_per_unit[nds]</t>
  </si>
  <si>
    <t>position_price[without_nds]</t>
  </si>
  <si>
    <t>position_price[nds]</t>
  </si>
  <si>
    <t>additional_info</t>
  </si>
  <si>
    <t>РО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</si>
  <si>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</si>
  <si>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</si>
  <si>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</si>
  <si>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</si>
  <si>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</si>
  <si>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</si>
  <si>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</si>
  <si>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</si>
  <si>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</si>
  <si>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</si>
  <si>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</si>
  <si>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г.Санкт-Петербург</t>
  </si>
  <si>
    <t>г. Севастополь</t>
  </si>
  <si>
    <t>Донецкая народная республика</t>
  </si>
  <si>
    <t>Еврейская автономная область</t>
  </si>
  <si>
    <t>Забайкальский край</t>
  </si>
  <si>
    <t>Запорожская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</si>
  <si>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</si>
  <si>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</si>
  <si>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</si>
  <si>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</si>
  <si>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</si>
  <si>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</si>
  <si>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</si>
  <si>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</si>
  <si>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</si>
  <si>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</si>
  <si>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</si>
  <si>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</si>
  <si>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</si>
  <si>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</si>
  <si>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</si>
  <si>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</si>
  <si>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Луганская народная республика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</si>
  <si>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</si>
  <si>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</si>
  <si>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</si>
  <si>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</si>
  <si>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</si>
  <si>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</si>
  <si>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</si>
  <si>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</si>
  <si>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</si>
  <si>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</si>
  <si>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</si>
  <si>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</si>
  <si>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</si>
  <si>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</si>
  <si>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</si>
  <si>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</si>
  <si>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</si>
  <si>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</si>
  <si>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</si>
  <si>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</si>
  <si>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</si>
  <si>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</si>
  <si>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</si>
  <si>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</si>
  <si>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</si>
  <si>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</si>
  <si>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</si>
  <si>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</si>
  <si>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</si>
  <si>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</si>
  <si>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</si>
  <si>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</si>
  <si>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</si>
  <si>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</si>
  <si>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</si>
  <si>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</si>
  <si>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</si>
  <si>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</si>
  <si>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</si>
  <si>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</si>
  <si>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</si>
  <si>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</si>
  <si>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</si>
  <si>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</si>
  <si>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</si>
  <si>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</si>
  <si>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</si>
  <si>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Херсонская область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</si>
  <si>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</si>
  <si>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</si>
  <si>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</si>
  <si>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</si>
  <si>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</si>
  <si>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</si>
  <si>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01000000000</t>
  </si>
  <si>
    <t>10000000000</t>
  </si>
  <si>
    <t>11000000000</t>
  </si>
  <si>
    <t>71140000000</t>
  </si>
  <si>
    <t>11100000000</t>
  </si>
  <si>
    <t>03000000000</t>
  </si>
  <si>
    <t>04000000000</t>
  </si>
  <si>
    <t>05000000000</t>
  </si>
  <si>
    <t>07000000000</t>
  </si>
  <si>
    <t>08000000000</t>
  </si>
  <si>
    <t>71131000000</t>
  </si>
  <si>
    <t>12000000000</t>
  </si>
  <si>
    <t>14000000000</t>
  </si>
  <si>
    <t>15000000000</t>
  </si>
  <si>
    <t>17000000000</t>
  </si>
  <si>
    <t>18000000000</t>
  </si>
  <si>
    <t>19000000000</t>
  </si>
  <si>
    <t>20000000000</t>
  </si>
  <si>
    <t>45000000000</t>
  </si>
  <si>
    <t>40000000000</t>
  </si>
  <si>
    <t>67000000000</t>
  </si>
  <si>
    <t>21000000000</t>
  </si>
  <si>
    <t>99000000000</t>
  </si>
  <si>
    <t>76000000000</t>
  </si>
  <si>
    <t>23000000000</t>
  </si>
  <si>
    <t>24000000000</t>
  </si>
  <si>
    <t>25000000000</t>
  </si>
  <si>
    <t>83000000000</t>
  </si>
  <si>
    <t>27000000000</t>
  </si>
  <si>
    <t>29000000000</t>
  </si>
  <si>
    <t>30000000000</t>
  </si>
  <si>
    <t>91000000000</t>
  </si>
  <si>
    <t>32000000000</t>
  </si>
  <si>
    <t>33000000000</t>
  </si>
  <si>
    <t>34000000000</t>
  </si>
  <si>
    <t>37000000000</t>
  </si>
  <si>
    <t>38000000000</t>
  </si>
  <si>
    <t>41000000000</t>
  </si>
  <si>
    <t>42000000000</t>
  </si>
  <si>
    <t>43000000000</t>
  </si>
  <si>
    <t>44000000000</t>
  </si>
  <si>
    <t>46000000000</t>
  </si>
  <si>
    <t>47000000000</t>
  </si>
  <si>
    <t>22000000000</t>
  </si>
  <si>
    <t>49000000000</t>
  </si>
  <si>
    <t>50000000000</t>
  </si>
  <si>
    <t>52000000000</t>
  </si>
  <si>
    <t>53000000000</t>
  </si>
  <si>
    <t>54000000000</t>
  </si>
  <si>
    <t>56000000000</t>
  </si>
  <si>
    <t>57000000000</t>
  </si>
  <si>
    <t>58000000000</t>
  </si>
  <si>
    <t>79000000000</t>
  </si>
  <si>
    <t>84000000000</t>
  </si>
  <si>
    <t>80000000000</t>
  </si>
  <si>
    <t>81000000000</t>
  </si>
  <si>
    <t>82000000000</t>
  </si>
  <si>
    <t>26000000000</t>
  </si>
  <si>
    <t>85000000000</t>
  </si>
  <si>
    <t>86000000000</t>
  </si>
  <si>
    <t>87000000000</t>
  </si>
  <si>
    <t>35000000000</t>
  </si>
  <si>
    <t>88000000000</t>
  </si>
  <si>
    <t>89000000000</t>
  </si>
  <si>
    <t>98000000000</t>
  </si>
  <si>
    <t>90000000000</t>
  </si>
  <si>
    <t>92000000000</t>
  </si>
  <si>
    <t>93000000000</t>
  </si>
  <si>
    <t>95000000000</t>
  </si>
  <si>
    <t>60000000000</t>
  </si>
  <si>
    <t>61000000000</t>
  </si>
  <si>
    <t>36000000000</t>
  </si>
  <si>
    <t>63000000000</t>
  </si>
  <si>
    <t>64000000000</t>
  </si>
  <si>
    <t>65000000000</t>
  </si>
  <si>
    <t>66000000000</t>
  </si>
  <si>
    <t>68000000000</t>
  </si>
  <si>
    <t>28000000000</t>
  </si>
  <si>
    <t>69000000000</t>
  </si>
  <si>
    <t>70000000000</t>
  </si>
  <si>
    <t>71000000000</t>
  </si>
  <si>
    <t>94000000000</t>
  </si>
  <si>
    <t>73000000000</t>
  </si>
  <si>
    <t>74000000000</t>
  </si>
  <si>
    <t>75000000000</t>
  </si>
  <si>
    <t>96000000000</t>
  </si>
  <si>
    <t>97000000000</t>
  </si>
  <si>
    <t>77000000000</t>
  </si>
  <si>
    <t>78000000000</t>
  </si>
  <si>
    <t>ОКЕИ</t>
  </si>
  <si>
    <t>Наименование</t>
  </si>
  <si>
    <t>чел.</t>
  </si>
  <si>
    <t>день</t>
  </si>
  <si>
    <t>чел.-день</t>
  </si>
  <si>
    <t>усл. ед.</t>
  </si>
  <si>
    <t>усл.</t>
  </si>
  <si>
    <t>Лимит по плану потребностей составляет:</t>
  </si>
  <si>
    <t>руб.</t>
  </si>
  <si>
    <t>ОКАТО</t>
  </si>
  <si>
    <t>Должность председателя</t>
  </si>
  <si>
    <t>ФИО Председателя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</si>
  <si>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Алтайского края</t>
  </si>
  <si>
    <t>Рыбина Ирина Сергеевна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</si>
  <si>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Амурской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</si>
  <si>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Брянской области</t>
  </si>
  <si>
    <t>Фролова Анастасия Владимировна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</si>
  <si>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Архангельской области</t>
  </si>
  <si>
    <t>Тюрин Илья Владимирович</t>
  </si>
  <si>
    <t>Шувалова Виктория Владимировна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</si>
  <si>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Астраханской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</si>
  <si>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Белгородской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</si>
  <si>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Владимирской области</t>
  </si>
  <si>
    <t>Колотилова Алина Эдуардовна</t>
  </si>
  <si>
    <t>Чуркова Анастасия Васильевна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</si>
  <si>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Вологодской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</si>
  <si>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Воронежской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</si>
  <si>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Запорожской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</si>
  <si>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Ивановской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</si>
  <si>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Иркутской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</si>
  <si>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Калининградской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</si>
  <si>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Калужской области</t>
  </si>
  <si>
    <t>Семенова Кристина Александровна</t>
  </si>
  <si>
    <t>Воробьев Александр Евгеньевич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</si>
  <si>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Влгоградской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</si>
  <si>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Костромской области</t>
  </si>
  <si>
    <t>Коротеев Кирилл Алексеевич</t>
  </si>
  <si>
    <t>Припольцев Денис Витальевич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</si>
  <si>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города Москвы</t>
  </si>
  <si>
    <t>Куранина Надежда Михайловна</t>
  </si>
  <si>
    <t>Киреев Егор Алексеевич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</si>
  <si>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города Санкт-Петербурга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</si>
  <si>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города Севастополя</t>
  </si>
  <si>
    <t>Молчанова Анна Станиславовна</t>
  </si>
  <si>
    <t>Чернобай Денис Сергеевич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</si>
  <si>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Еврейской автономной области</t>
  </si>
  <si>
    <t>Мазурова Кристина Александровна</t>
  </si>
  <si>
    <t>Дудукаленко Олег Федорович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</si>
  <si>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Забайкальского края</t>
  </si>
  <si>
    <t>Трокай Елена Андреевна</t>
  </si>
  <si>
    <t>Мурванидзе Борис Юрьевич</t>
  </si>
  <si>
    <t>Перфильев Сергей Владимирович</t>
  </si>
  <si>
    <t>Шипшев Аслан Мухамедович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</si>
  <si>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Кабардино-Балкарской Респубрики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</si>
  <si>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Донецкой Народной Республики</t>
  </si>
  <si>
    <t>Ульянкина Ольга Викторовна</t>
  </si>
  <si>
    <t>Миронов Денис Игоревич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</si>
  <si>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Камчатского края</t>
  </si>
  <si>
    <t>Кочетова Екатерина Андреевна</t>
  </si>
  <si>
    <t>Гукемухова Алина Адисеевна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</si>
  <si>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Карачаево-Черкесской Республики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</si>
  <si>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Кемеровской области - Кузбасса</t>
  </si>
  <si>
    <t>Козленко Евгения Александровна</t>
  </si>
  <si>
    <t>Потапова Вероника Геннадьевна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</si>
  <si>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Кировской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</si>
  <si>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Курганской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</si>
  <si>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Курской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</si>
  <si>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Ленинградской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</si>
  <si>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Липецкой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</si>
  <si>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Магаданской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</si>
  <si>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Московской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</si>
  <si>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Мурманской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</si>
  <si>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Нижегородской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</si>
  <si>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Новгородской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</si>
  <si>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Новосибирской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</si>
  <si>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Омской области</t>
  </si>
  <si>
    <t>Краснов Дмитрий Анатольевич</t>
  </si>
  <si>
    <t>Евланов Денис Евгеньевич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</si>
  <si>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Краснодарского края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</si>
  <si>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Красноярского края</t>
  </si>
  <si>
    <t>Юрлагина Ксения Андреевна</t>
  </si>
  <si>
    <t>Лоськов Сергей Евгенньевич</t>
  </si>
  <si>
    <t>Щедрин Максим Владимирович</t>
  </si>
  <si>
    <t>Румянцев Сергей Александрович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</si>
  <si>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Орловской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</si>
  <si>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Пензенской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</si>
  <si>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Псковской области</t>
  </si>
  <si>
    <t>Какичева Александра Александровна</t>
  </si>
  <si>
    <t>Алиев Руял Асиф оглы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</si>
  <si>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Луганской Народной Республики</t>
  </si>
  <si>
    <t>Парасоцкая Анастасия Николаевна</t>
  </si>
  <si>
    <t>Макеев Юрий Олегович</t>
  </si>
  <si>
    <t>Чернышева Мария Сергеевна</t>
  </si>
  <si>
    <t>Шапова Ольга Васильевна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</si>
  <si>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Ненецкого автономного округа</t>
  </si>
  <si>
    <t>Амосов Вячеслав Александрович</t>
  </si>
  <si>
    <t>Ларичева Татьяна Николаевна</t>
  </si>
  <si>
    <t>Вохмина Наталья Валерьевна</t>
  </si>
  <si>
    <t>Диннер Кристина Евгеньевна</t>
  </si>
  <si>
    <t>Гомозов Антон Васильевич</t>
  </si>
  <si>
    <t>Хлюков Сергей Сергеевич</t>
  </si>
  <si>
    <t>Мясников Александр Михайлович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</si>
  <si>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Пермского края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</si>
  <si>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Приморского края</t>
  </si>
  <si>
    <t>Кашицына Анна Андреевна</t>
  </si>
  <si>
    <t>Родина Екатерина Романовна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</si>
  <si>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Адыгея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</si>
  <si>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Алтай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</si>
  <si>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Башкортостан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</si>
  <si>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Бурятия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</si>
  <si>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Дагестан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</si>
  <si>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Ингушетия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</si>
  <si>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Калмыкия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</si>
  <si>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Карелия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</si>
  <si>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Коми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</si>
  <si>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Крым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</si>
  <si>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Мордовия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</si>
  <si>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Татарстан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</si>
  <si>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Тыва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</si>
  <si>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Хакасия</t>
  </si>
  <si>
    <t>Шекерьянц Ованес Николаевич</t>
  </si>
  <si>
    <t>Бедарова Анна Сергеевна</t>
  </si>
  <si>
    <t>Хасанов Ранис Рамилевич</t>
  </si>
  <si>
    <t>Шобоев Баир Владимирович</t>
  </si>
  <si>
    <t>Саидова Людмила Владимировна</t>
  </si>
  <si>
    <t>Албогачиева Марина Руслановна</t>
  </si>
  <si>
    <t>Анханова Саглара Вячеславовна</t>
  </si>
  <si>
    <t>Безносиков Андрей Вячеславович</t>
  </si>
  <si>
    <t>Арламенкова Екатерина Юрьевна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</si>
  <si>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Марий Эл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</si>
  <si>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Саха (Якутия)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</si>
  <si>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Северная Осетия - Алания</t>
  </si>
  <si>
    <t>Мелентьева Ольга Валерьевна</t>
  </si>
  <si>
    <t>Радайкина Дарья Николаевна</t>
  </si>
  <si>
    <t>Михайлова Оксана Тагировна</t>
  </si>
  <si>
    <t>Шавлохов Сармат Хасанбекович</t>
  </si>
  <si>
    <t>Сулейманов Тимур Джавдетович</t>
  </si>
  <si>
    <t>Куулар Эртине Эресович</t>
  </si>
  <si>
    <t>Майнагашева Евгения Валерьевна</t>
  </si>
  <si>
    <t>Кудинова Елена Владимировна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</si>
  <si>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Ростовской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</si>
  <si>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Рязанской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</si>
  <si>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Самарской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</si>
  <si>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Саратовской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</si>
  <si>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Сахалинской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</si>
  <si>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Свердловской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</si>
  <si>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Смоленской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</si>
  <si>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Тамбовской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</si>
  <si>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Тверской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</si>
  <si>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Томской области</t>
  </si>
  <si>
    <t>Косачева Татьяна Михайловна</t>
  </si>
  <si>
    <t>Гнатюк Кристина Юрьевна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</si>
  <si>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Тюменской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</si>
  <si>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Тульской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</si>
  <si>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Ульяновской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</si>
  <si>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Херсонской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</si>
  <si>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Челябинской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</si>
  <si>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Ярославской области</t>
  </si>
  <si>
    <t>Попова Анна Сергеевна</t>
  </si>
  <si>
    <t>Манакова Татьяна Сергеевна</t>
  </si>
  <si>
    <t>Ермаченко Наталья Анатольевна</t>
  </si>
  <si>
    <t>Петров Павел Владиславович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</si>
  <si>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Ставропольского края</t>
  </si>
  <si>
    <t>Юрчишин Илья Владимирович</t>
  </si>
  <si>
    <t>Черемисин Александр Николаевич</t>
  </si>
  <si>
    <t>Гончугов Антон Андреевич</t>
  </si>
  <si>
    <t>Насонов Дмитрий Борисович</t>
  </si>
  <si>
    <t>Берлева Яна Юрьевна</t>
  </si>
  <si>
    <t>Ахлюстина Наталья Леонидовна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</si>
  <si>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Удмуртской Республики</t>
  </si>
  <si>
    <t>Бускина Ольга Витальевна</t>
  </si>
  <si>
    <t>Миронова Светлана Евгеньевна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</si>
  <si>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Хабаровского края</t>
  </si>
  <si>
    <t>Воробьев Александр Владимирович</t>
  </si>
  <si>
    <t>Омельченко Светлана Александровна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</si>
  <si>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Ханты - Мансийского автономного округа - Югра</t>
  </si>
  <si>
    <t>Доманин Назарий Анатольевич</t>
  </si>
  <si>
    <t>Буравова Светлана Васильевна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</si>
  <si>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Чеченской Республики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</si>
  <si>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Чувашской Республики</t>
  </si>
  <si>
    <t>Кадыров Ахмат Рамзанович</t>
  </si>
  <si>
    <t>Илларионова Олеся Владимировна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</si>
  <si>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Чукотского автономного округа</t>
  </si>
  <si>
    <t>Печерская Кристина Витальевна</t>
  </si>
  <si>
    <t>Древинский Максим Юрьевич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</si>
  <si>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Ямало - Ненецкого автономного округа</t>
  </si>
  <si>
    <t>Кутейников Максим Вадимович</t>
  </si>
  <si>
    <t>Максимкин Владимир Александрович</t>
  </si>
  <si>
    <t>км.</t>
  </si>
  <si>
    <t>008</t>
  </si>
  <si>
    <t>Приложение №2 к Извещению о проведении конкуретной закупочной процедуры</t>
  </si>
  <si>
    <t>Блокнот</t>
  </si>
  <si>
    <t>Ручка</t>
  </si>
  <si>
    <t>Бейдж с лентой</t>
  </si>
  <si>
    <t>Значок металлический</t>
  </si>
  <si>
    <t>Футболка</t>
  </si>
  <si>
    <t>Мешок для обуви</t>
  </si>
  <si>
    <t>Коммерческое предложение № 1
Исх. № СГ-6/24 от 22.03.2024 г.</t>
  </si>
  <si>
    <t>Коммерческое предложение № 2
Исх. 21 от 21.03.2024 г.</t>
  </si>
  <si>
    <t>Коммерческое предложение № 3
Исх.  № 5-к от 22.03.2024 г.</t>
  </si>
  <si>
    <t>на поставку товара в целях реализации Проекта «Тематические смены в федеральных детских центрах и региональных организациях отдыха детей и их оздоровления. 
Ставропольский край», (ИД 24/13450)</t>
  </si>
  <si>
    <t xml:space="preserve">17.23.13.191 </t>
  </si>
  <si>
    <t>32.99.12.110</t>
  </si>
  <si>
    <t xml:space="preserve"> 22.29.25.000</t>
  </si>
  <si>
    <t xml:space="preserve"> 25.99.2</t>
  </si>
  <si>
    <t>14.14.30</t>
  </si>
  <si>
    <t>13.92.21.110</t>
  </si>
  <si>
    <t>Северо-Кавказский федеральный округ</t>
  </si>
  <si>
    <t xml:space="preserve">Ставропольский край, г. Ставрополь, 
ул. Мира, д. 295/1, 1 этаж, офис регионального отделения Движения Первых Ставропольского края.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</si>
</sst>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Arial"/>
      <family val="2"/>
    </font>
    <font>
      <sz val="10"/>
      <color theme="3"/>
      <name val="Arial"/>
      <family val="2"/>
      <charset val="204"/>
    </font>
    <font>
      <b/>
      <sz val="10"/>
      <color theme="3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80808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sz val="11"/>
      <color rgb="FF202124"/>
      <name val="Arial"/>
      <family val="2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1B668C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105">
    <xf numFmtId="0" fontId="0" fillId="0" borderId="0" xfId="0"/>
    <xf numFmtId="0" fontId="8" fillId="0" borderId="0" xfId="0" applyFont="1"/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" fontId="0" fillId="0" borderId="0" xfId="0" applyNumberFormat="1"/>
    <xf numFmtId="0" fontId="12" fillId="0" borderId="0" xfId="0" quotePrefix="1" applyFont="1"/>
    <xf numFmtId="4" fontId="11" fillId="0" borderId="0" xfId="0" applyNumberFormat="1" applyFont="1" applyAlignment="1">
      <alignment vertical="center"/>
    </xf>
    <xf numFmtId="0" fontId="12" fillId="0" borderId="0" xfId="0" quotePrefix="1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 vertical="top"/>
    </xf>
    <xf numFmtId="0" fontId="6" fillId="0" borderId="3" xfId="0" applyFont="1" applyFill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/>
    <xf numFmtId="49" fontId="14" fillId="0" borderId="0" xfId="0" applyNumberFormat="1" applyFont="1"/>
    <xf numFmtId="0" fontId="7" fillId="0" borderId="4" xfId="0" applyFont="1" applyBorder="1"/>
    <xf numFmtId="0" fontId="14" fillId="0" borderId="0" xfId="0" applyFont="1"/>
    <xf numFmtId="0" fontId="7" fillId="0" borderId="0" xfId="0" applyFont="1" applyBorder="1"/>
    <xf numFmtId="0" fontId="7" fillId="0" borderId="0" xfId="0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64" fontId="7" fillId="0" borderId="0" xfId="0" applyNumberFormat="1" applyFont="1" applyAlignment="1">
      <alignment horizontal="center" vertical="top"/>
    </xf>
    <xf numFmtId="49" fontId="1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justify" vertical="center"/>
    </xf>
    <xf numFmtId="0" fontId="19" fillId="0" borderId="0" xfId="0" applyFont="1"/>
    <xf numFmtId="0" fontId="20" fillId="0" borderId="6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0" fillId="0" borderId="0" xfId="0"/>
    <xf numFmtId="0" fontId="25" fillId="3" borderId="1" xfId="0" applyFont="1" applyFill="1" applyBorder="1" applyAlignment="1">
      <alignment vertical="top" wrapText="1"/>
    </xf>
    <xf numFmtId="0" fontId="25" fillId="3" borderId="11" xfId="0" applyFont="1" applyFill="1" applyBorder="1" applyAlignment="1">
      <alignment vertical="top" wrapText="1"/>
    </xf>
    <xf numFmtId="0" fontId="24" fillId="4" borderId="10" xfId="0" applyFont="1" applyFill="1" applyBorder="1"/>
    <xf numFmtId="0" fontId="0" fillId="0" borderId="8" xfId="0" applyBorder="1" applyAlignment="1"/>
    <xf numFmtId="0" fontId="0" fillId="0" borderId="9" xfId="0" applyBorder="1" applyAlignment="1"/>
    <xf numFmtId="49" fontId="26" fillId="0" borderId="0" xfId="0" applyNumberFormat="1" applyFont="1"/>
    <xf numFmtId="0" fontId="26" fillId="0" borderId="0" xfId="0" applyNumberFormat="1" applyFont="1"/>
    <xf numFmtId="0" fontId="0" fillId="0" borderId="0" xfId="0" applyAlignment="1">
      <alignment horizontal="right"/>
    </xf>
    <xf numFmtId="0" fontId="0" fillId="5" borderId="1" xfId="0" applyFill="1" applyBorder="1"/>
    <xf numFmtId="0" fontId="0" fillId="0" borderId="1" xfId="0" applyBorder="1"/>
    <xf numFmtId="49" fontId="26" fillId="0" borderId="0" xfId="0" applyNumberFormat="1" applyFont="1" applyAlignment="1">
      <alignment wrapText="1"/>
    </xf>
    <xf numFmtId="0" fontId="26" fillId="0" borderId="0" xfId="0" applyNumberFormat="1" applyFont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0" xfId="0"/>
    <xf numFmtId="0" fontId="6" fillId="6" borderId="12" xfId="0" applyFont="1" applyFill="1" applyBorder="1" applyAlignment="1">
      <alignment vertical="center"/>
    </xf>
    <xf numFmtId="2" fontId="6" fillId="6" borderId="12" xfId="0" applyNumberFormat="1" applyFont="1" applyFill="1" applyBorder="1" applyAlignment="1">
      <alignment vertical="center"/>
    </xf>
    <xf numFmtId="0" fontId="7" fillId="6" borderId="12" xfId="0" applyFont="1" applyFill="1" applyBorder="1"/>
    <xf numFmtId="0" fontId="7" fillId="3" borderId="10" xfId="0" applyFont="1" applyFill="1" applyBorder="1"/>
    <xf numFmtId="49" fontId="6" fillId="0" borderId="11" xfId="0" applyNumberFormat="1" applyFont="1" applyBorder="1"/>
    <xf numFmtId="0" fontId="7" fillId="3" borderId="11" xfId="0" applyFont="1" applyFill="1" applyBorder="1"/>
    <xf numFmtId="49" fontId="7" fillId="6" borderId="13" xfId="0" applyNumberFormat="1" applyFont="1" applyFill="1" applyBorder="1"/>
    <xf numFmtId="0" fontId="7" fillId="6" borderId="14" xfId="0" applyFont="1" applyFill="1" applyBorder="1"/>
    <xf numFmtId="0" fontId="7" fillId="6" borderId="14" xfId="0" applyFont="1" applyFill="1" applyBorder="1" applyAlignment="1">
      <alignment horizontal="right" vertical="center"/>
    </xf>
    <xf numFmtId="49" fontId="7" fillId="6" borderId="16" xfId="0" applyNumberFormat="1" applyFont="1" applyFill="1" applyBorder="1"/>
    <xf numFmtId="0" fontId="7" fillId="6" borderId="12" xfId="0" applyFont="1" applyFill="1" applyBorder="1" applyAlignment="1">
      <alignment horizontal="right"/>
    </xf>
    <xf numFmtId="0" fontId="7" fillId="6" borderId="12" xfId="0" applyFont="1" applyFill="1" applyBorder="1" applyAlignment="1">
      <alignment horizontal="right" vertical="center"/>
    </xf>
    <xf numFmtId="0" fontId="7" fillId="6" borderId="17" xfId="0" applyFont="1" applyFill="1" applyBorder="1"/>
    <xf numFmtId="4" fontId="6" fillId="6" borderId="18" xfId="0" applyNumberFormat="1" applyFont="1" applyFill="1" applyBorder="1"/>
    <xf numFmtId="0" fontId="6" fillId="6" borderId="14" xfId="0" applyFont="1" applyFill="1" applyBorder="1" applyAlignment="1">
      <alignment horizontal="right"/>
    </xf>
    <xf numFmtId="0" fontId="6" fillId="6" borderId="14" xfId="0" applyFont="1" applyFill="1" applyBorder="1"/>
    <xf numFmtId="0" fontId="6" fillId="6" borderId="14" xfId="0" applyFont="1" applyFill="1" applyBorder="1" applyAlignment="1">
      <alignment horizontal="right" vertical="center"/>
    </xf>
    <xf numFmtId="0" fontId="6" fillId="0" borderId="0" xfId="0" applyFont="1"/>
    <xf numFmtId="4" fontId="6" fillId="6" borderId="12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0" fontId="6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right"/>
    </xf>
    <xf numFmtId="0" fontId="13" fillId="3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165" fontId="13" fillId="8" borderId="2" xfId="1" applyNumberFormat="1" applyFont="1" applyFill="1" applyBorder="1" applyAlignment="1">
      <alignment horizontal="right" vertical="center" wrapText="1"/>
    </xf>
    <xf numFmtId="4" fontId="13" fillId="8" borderId="7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2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1" fillId="2" borderId="0" xfId="0" applyFont="1" applyFill="1" applyAlignment="1">
      <alignment horizontal="left" vertical="top" wrapText="1"/>
    </xf>
    <xf numFmtId="0" fontId="0" fillId="0" borderId="0" xfId="0"/>
    <xf numFmtId="49" fontId="6" fillId="8" borderId="0" xfId="0" applyNumberFormat="1" applyFont="1" applyFill="1" applyAlignment="1">
      <alignment horizontal="left" vertical="center" wrapText="1"/>
    </xf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top" wrapText="1"/>
    </xf>
    <xf numFmtId="0" fontId="7" fillId="7" borderId="5" xfId="0" applyFont="1" applyFill="1" applyBorder="1" applyAlignment="1"/>
    <xf numFmtId="0" fontId="7" fillId="7" borderId="2" xfId="0" applyFont="1" applyFill="1" applyBorder="1" applyAlignment="1"/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right" vertical="center" wrapText="1"/>
    </xf>
    <xf numFmtId="2" fontId="6" fillId="7" borderId="1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right" vertical="center"/>
    </xf>
    <xf numFmtId="4" fontId="15" fillId="0" borderId="0" xfId="0" applyNumberFormat="1" applyFont="1" applyFill="1" applyAlignment="1">
      <alignment horizontal="center" vertical="center"/>
    </xf>
    <xf numFmtId="49" fontId="6" fillId="7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5</xdr:row>
      <xdr:rowOff>952500</xdr:rowOff>
    </xdr:from>
    <xdr:to>
      <xdr:col>8</xdr:col>
      <xdr:colOff>0</xdr:colOff>
      <xdr:row>5</xdr:row>
      <xdr:rowOff>1295400</xdr:rowOff>
    </xdr:to>
    <xdr:pic>
      <xdr:nvPicPr>
        <xdr:cNvPr id="16544" name="Picture 1">
          <a:extLst>
            <a:ext uri="{FF2B5EF4-FFF2-40B4-BE49-F238E27FC236}">
              <a16:creationId xmlns:a16="http://schemas.microsoft.com/office/drawing/2014/main" id="{A73E5F3E-BB7E-450A-A182-3624EFD9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2552700"/>
          <a:ext cx="10096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5</xdr:row>
      <xdr:rowOff>1247775</xdr:rowOff>
    </xdr:from>
    <xdr:to>
      <xdr:col>8</xdr:col>
      <xdr:colOff>457200</xdr:colOff>
      <xdr:row>5</xdr:row>
      <xdr:rowOff>1476375</xdr:rowOff>
    </xdr:to>
    <xdr:pic>
      <xdr:nvPicPr>
        <xdr:cNvPr id="16545" name="Picture 6">
          <a:extLst>
            <a:ext uri="{FF2B5EF4-FFF2-40B4-BE49-F238E27FC236}">
              <a16:creationId xmlns:a16="http://schemas.microsoft.com/office/drawing/2014/main" id="{F61B6729-88E2-454B-A341-BBEC277A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2847975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19050</xdr:colOff>
      <xdr:row>5</xdr:row>
      <xdr:rowOff>952500</xdr:rowOff>
    </xdr:from>
    <xdr:to>
      <xdr:col>8</xdr:col>
      <xdr:colOff>0</xdr:colOff>
      <xdr:row>5</xdr:row>
      <xdr:rowOff>1295400</xdr:rowOff>
    </xdr:to>
    <xdr:pic>
      <xdr:nvPicPr>
        <xdr:cNvPr id="16546" name="Picture 1">
          <a:extLst>
            <a:ext uri="{FF2B5EF4-FFF2-40B4-BE49-F238E27FC236}">
              <a16:creationId xmlns:a16="http://schemas.microsoft.com/office/drawing/2014/main" id="{8FF6AB3E-DC93-4558-8C62-41D18206F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5467" y="1428750"/>
          <a:ext cx="1060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5</xdr:row>
      <xdr:rowOff>1247775</xdr:rowOff>
    </xdr:from>
    <xdr:to>
      <xdr:col>8</xdr:col>
      <xdr:colOff>457200</xdr:colOff>
      <xdr:row>5</xdr:row>
      <xdr:rowOff>1476375</xdr:rowOff>
    </xdr:to>
    <xdr:pic>
      <xdr:nvPicPr>
        <xdr:cNvPr id="16547" name="Picture 6">
          <a:extLst>
            <a:ext uri="{FF2B5EF4-FFF2-40B4-BE49-F238E27FC236}">
              <a16:creationId xmlns:a16="http://schemas.microsoft.com/office/drawing/2014/main" id="{40F7894E-4FFA-4A93-A662-E85697C7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2847975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5</xdr:row>
      <xdr:rowOff>952500</xdr:rowOff>
    </xdr:from>
    <xdr:to>
      <xdr:col>10</xdr:col>
      <xdr:colOff>0</xdr:colOff>
      <xdr:row>5</xdr:row>
      <xdr:rowOff>1295400</xdr:rowOff>
    </xdr:to>
    <xdr:pic>
      <xdr:nvPicPr>
        <xdr:cNvPr id="16548" name="Picture 1">
          <a:extLst>
            <a:ext uri="{FF2B5EF4-FFF2-40B4-BE49-F238E27FC236}">
              <a16:creationId xmlns:a16="http://schemas.microsoft.com/office/drawing/2014/main" id="{B3B59371-3516-4C68-80CB-BA3B4C10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552700"/>
          <a:ext cx="933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5</xdr:row>
      <xdr:rowOff>933450</xdr:rowOff>
    </xdr:from>
    <xdr:to>
      <xdr:col>8</xdr:col>
      <xdr:colOff>1019175</xdr:colOff>
      <xdr:row>5</xdr:row>
      <xdr:rowOff>1371600</xdr:rowOff>
    </xdr:to>
    <xdr:pic>
      <xdr:nvPicPr>
        <xdr:cNvPr id="16549" name="Picture 2">
          <a:extLst>
            <a:ext uri="{FF2B5EF4-FFF2-40B4-BE49-F238E27FC236}">
              <a16:creationId xmlns:a16="http://schemas.microsoft.com/office/drawing/2014/main" id="{700BA7B6-78B2-42D4-8E80-3FC6C513F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7769" y="1433513"/>
          <a:ext cx="1000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19050</xdr:colOff>
      <xdr:row>5</xdr:row>
      <xdr:rowOff>1600200</xdr:rowOff>
    </xdr:from>
    <xdr:to>
      <xdr:col>10</xdr:col>
      <xdr:colOff>1504950</xdr:colOff>
      <xdr:row>5</xdr:row>
      <xdr:rowOff>1971675</xdr:rowOff>
    </xdr:to>
    <xdr:pic>
      <xdr:nvPicPr>
        <xdr:cNvPr id="16550" name="Picture 5">
          <a:extLst>
            <a:ext uri="{FF2B5EF4-FFF2-40B4-BE49-F238E27FC236}">
              <a16:creationId xmlns:a16="http://schemas.microsoft.com/office/drawing/2014/main" id="{189F9C25-08BE-4C3C-A8D3-E35E4B33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5575" y="3200400"/>
          <a:ext cx="14859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5</xdr:row>
      <xdr:rowOff>1247775</xdr:rowOff>
    </xdr:from>
    <xdr:to>
      <xdr:col>10</xdr:col>
      <xdr:colOff>457200</xdr:colOff>
      <xdr:row>5</xdr:row>
      <xdr:rowOff>1476375</xdr:rowOff>
    </xdr:to>
    <xdr:pic>
      <xdr:nvPicPr>
        <xdr:cNvPr id="16551" name="Picture 6">
          <a:extLst>
            <a:ext uri="{FF2B5EF4-FFF2-40B4-BE49-F238E27FC236}">
              <a16:creationId xmlns:a16="http://schemas.microsoft.com/office/drawing/2014/main" id="{CA3CEA8B-4FD7-480A-AF2E-DCA6281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2847975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B4:C23" totalsRowShown="0" headerRowDxfId="2">
  <tableColumns count="2">
    <tableColumn id="1" name="Примеры" dataDxfId="1"/>
    <tableColumn id="2" name="Результат преобразования" dataDxfId="0">
      <calculatedColumnFormula>SUBSTITUTE(TEXT(TRUNC(B5,0),"# ##0_ ") &amp; "(" &amp; 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")&amp;") рубл"&amp;VLOOKUP(MOD(MAX(MOD(MID(TEXT(B5,n0),11,2)-11,100),9),10),{0,"ь ";1,"я ";4,"ей "},2)&amp;RIGHT(TEXT(B5,n0),2)&amp;" копе"&amp;VLOOKUP(MOD(MAX(MOD(RIGHT(TEXT(B5,n0),2)-11,100),9),10),{0,"йка";1,"йки";4,"ек"},2)," )",")")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Y26"/>
  <sheetViews>
    <sheetView tabSelected="1" zoomScale="80" zoomScaleNormal="80" zoomScalePageLayoutView="80" workbookViewId="0">
      <selection activeCell="G9" sqref="G9"/>
    </sheetView>
  </sheetViews>
  <sheetFormatPr defaultColWidth="11.42578125" defaultRowHeight="12.75" x14ac:dyDescent="0.2"/>
  <cols>
    <col min="1" max="1" width="4.7109375" style="15" customWidth="1"/>
    <col min="2" max="2" width="45.140625" style="11" customWidth="1"/>
    <col min="3" max="3" width="7.42578125" style="11" customWidth="1"/>
    <col min="4" max="4" width="8.7109375" style="11" customWidth="1"/>
    <col min="5" max="5" width="17" style="20" customWidth="1"/>
    <col min="6" max="6" width="16.42578125" style="20" customWidth="1"/>
    <col min="7" max="7" width="17.42578125" style="20" customWidth="1"/>
    <col min="8" max="9" width="15.42578125" style="11" customWidth="1"/>
    <col min="10" max="10" width="14.28515625" style="11" customWidth="1"/>
    <col min="11" max="11" width="25" style="11" customWidth="1"/>
    <col min="12" max="12" width="16.28515625" style="11" customWidth="1"/>
    <col min="13" max="13" width="16" style="11" customWidth="1"/>
    <col min="14" max="14" width="17.85546875" style="11" customWidth="1"/>
    <col min="15" max="15" width="11.42578125" style="11"/>
    <col min="16" max="16" width="21.140625" style="11" customWidth="1"/>
    <col min="17" max="21" width="11.42578125" style="11"/>
    <col min="22" max="22" width="52.42578125" style="11" customWidth="1"/>
    <col min="23" max="16384" width="11.42578125" style="11"/>
  </cols>
  <sheetData>
    <row r="1" spans="1:25" ht="15.75" customHeight="1" thickBot="1" x14ac:dyDescent="0.25">
      <c r="A1" s="56"/>
      <c r="B1" s="64"/>
      <c r="C1" s="53"/>
      <c r="D1" s="65"/>
      <c r="E1" s="66"/>
      <c r="F1" s="66"/>
      <c r="G1" s="58"/>
      <c r="H1" s="57"/>
      <c r="I1" s="57"/>
      <c r="J1" s="57"/>
      <c r="K1" s="88" t="s">
        <v>443</v>
      </c>
      <c r="L1" s="88"/>
      <c r="M1" s="88"/>
      <c r="N1" s="89"/>
    </row>
    <row r="2" spans="1:25" ht="13.5" thickBot="1" x14ac:dyDescent="0.25">
      <c r="A2" s="59"/>
      <c r="B2" s="60"/>
      <c r="C2" s="52"/>
      <c r="D2" s="52"/>
      <c r="E2" s="61"/>
      <c r="F2" s="61"/>
      <c r="G2" s="61"/>
      <c r="H2" s="52"/>
      <c r="I2" s="52"/>
      <c r="J2" s="52"/>
      <c r="K2" s="52"/>
      <c r="L2" s="52"/>
      <c r="M2" s="52"/>
      <c r="N2" s="62"/>
    </row>
    <row r="3" spans="1:25" ht="21.75" customHeight="1" x14ac:dyDescent="0.2">
      <c r="A3" s="54" t="s">
        <v>75</v>
      </c>
      <c r="B3" s="55" t="s">
        <v>147</v>
      </c>
      <c r="C3" s="67" t="s">
        <v>11</v>
      </c>
      <c r="D3" s="67"/>
      <c r="E3" s="87" t="s">
        <v>453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25" x14ac:dyDescent="0.2">
      <c r="A4" s="90" t="s">
        <v>12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x14ac:dyDescent="0.2">
      <c r="A5" s="104" t="s">
        <v>0</v>
      </c>
      <c r="B5" s="91" t="s">
        <v>8</v>
      </c>
      <c r="C5" s="91" t="s">
        <v>1</v>
      </c>
      <c r="D5" s="91" t="s">
        <v>2</v>
      </c>
      <c r="E5" s="99" t="s">
        <v>20</v>
      </c>
      <c r="F5" s="99"/>
      <c r="G5" s="99"/>
      <c r="H5" s="100" t="s">
        <v>9</v>
      </c>
      <c r="I5" s="100"/>
      <c r="J5" s="100"/>
      <c r="K5" s="93" t="s">
        <v>10</v>
      </c>
      <c r="L5" s="94"/>
      <c r="M5" s="94"/>
      <c r="N5" s="95"/>
    </row>
    <row r="6" spans="1:25" ht="156" customHeight="1" x14ac:dyDescent="0.2">
      <c r="A6" s="104"/>
      <c r="B6" s="92"/>
      <c r="C6" s="91"/>
      <c r="D6" s="91"/>
      <c r="E6" s="78" t="s">
        <v>450</v>
      </c>
      <c r="F6" s="78" t="s">
        <v>451</v>
      </c>
      <c r="G6" s="78" t="s">
        <v>452</v>
      </c>
      <c r="H6" s="73" t="s">
        <v>4</v>
      </c>
      <c r="I6" s="73" t="s">
        <v>3</v>
      </c>
      <c r="J6" s="73" t="s">
        <v>13</v>
      </c>
      <c r="K6" s="74" t="s">
        <v>14</v>
      </c>
      <c r="L6" s="73" t="s">
        <v>5</v>
      </c>
      <c r="M6" s="73" t="s">
        <v>6</v>
      </c>
      <c r="N6" s="73" t="s">
        <v>7</v>
      </c>
    </row>
    <row r="7" spans="1:25" s="12" customFormat="1" ht="15.75" x14ac:dyDescent="0.25">
      <c r="A7" s="13">
        <f>ROW(B7)-6</f>
        <v>1</v>
      </c>
      <c r="B7" s="77" t="s">
        <v>444</v>
      </c>
      <c r="C7" s="76" t="s">
        <v>21</v>
      </c>
      <c r="D7" s="79">
        <v>1000</v>
      </c>
      <c r="E7" s="80">
        <v>90</v>
      </c>
      <c r="F7" s="81">
        <v>95</v>
      </c>
      <c r="G7" s="81">
        <v>100</v>
      </c>
      <c r="H7" s="70">
        <f>AVERAGE(E7:G7)</f>
        <v>95</v>
      </c>
      <c r="I7" s="71">
        <f>SQRT(((SUM((POWER(E7-H7,2)),(POWER(F7-H7,2)),(POWER(G7-H7,2)))/(COLUMNS(E7:G7)-1))))</f>
        <v>5</v>
      </c>
      <c r="J7" s="72">
        <f>I7/H7*100</f>
        <v>5.2631578947368416</v>
      </c>
      <c r="K7" s="69">
        <f>((D7/3)*(SUM(E7:G7)))</f>
        <v>95000</v>
      </c>
      <c r="L7" s="69">
        <f>K7/D7</f>
        <v>95</v>
      </c>
      <c r="M7" s="69">
        <f>ROUND(L7,2)</f>
        <v>95</v>
      </c>
      <c r="N7" s="69">
        <f>M7*D7</f>
        <v>95000</v>
      </c>
      <c r="P7" s="23"/>
    </row>
    <row r="8" spans="1:25" s="12" customFormat="1" ht="15.75" x14ac:dyDescent="0.25">
      <c r="A8" s="13">
        <f t="shared" ref="A8:A12" si="0">ROW(B8)-6</f>
        <v>2</v>
      </c>
      <c r="B8" s="77" t="s">
        <v>445</v>
      </c>
      <c r="C8" s="76" t="s">
        <v>21</v>
      </c>
      <c r="D8" s="79">
        <v>1000</v>
      </c>
      <c r="E8" s="80">
        <v>40</v>
      </c>
      <c r="F8" s="81">
        <v>45</v>
      </c>
      <c r="G8" s="81">
        <v>50</v>
      </c>
      <c r="H8" s="70">
        <f t="shared" ref="H8:H10" si="1">AVERAGE(E8:G8)</f>
        <v>45</v>
      </c>
      <c r="I8" s="71">
        <f t="shared" ref="I8:I10" si="2">SQRT(((SUM((POWER(E8-H8,2)),(POWER(F8-H8,2)),(POWER(G8-H8,2)))/(COLUMNS(E8:G8)-1))))</f>
        <v>5</v>
      </c>
      <c r="J8" s="72">
        <f t="shared" ref="J8:J10" si="3">I8/H8*100</f>
        <v>11.111111111111111</v>
      </c>
      <c r="K8" s="69">
        <f t="shared" ref="K8:K10" si="4">((D8/3)*(SUM(E8:G8)))</f>
        <v>45000</v>
      </c>
      <c r="L8" s="69">
        <f t="shared" ref="L8:L10" si="5">K8/D8</f>
        <v>45</v>
      </c>
      <c r="M8" s="69">
        <f t="shared" ref="M8:M10" si="6">ROUND(L8,2)</f>
        <v>45</v>
      </c>
      <c r="N8" s="69">
        <f t="shared" ref="N8:N10" si="7">M8*D8</f>
        <v>45000</v>
      </c>
      <c r="P8" s="23"/>
    </row>
    <row r="9" spans="1:25" s="12" customFormat="1" ht="15.75" x14ac:dyDescent="0.25">
      <c r="A9" s="13">
        <f t="shared" si="0"/>
        <v>3</v>
      </c>
      <c r="B9" s="77" t="s">
        <v>446</v>
      </c>
      <c r="C9" s="76" t="s">
        <v>21</v>
      </c>
      <c r="D9" s="79">
        <v>1000</v>
      </c>
      <c r="E9" s="80">
        <v>50</v>
      </c>
      <c r="F9" s="81">
        <v>55</v>
      </c>
      <c r="G9" s="81">
        <v>60</v>
      </c>
      <c r="H9" s="70">
        <f t="shared" si="1"/>
        <v>55</v>
      </c>
      <c r="I9" s="71">
        <f t="shared" si="2"/>
        <v>5</v>
      </c>
      <c r="J9" s="72">
        <f t="shared" si="3"/>
        <v>9.0909090909090917</v>
      </c>
      <c r="K9" s="69">
        <f t="shared" si="4"/>
        <v>55000</v>
      </c>
      <c r="L9" s="69">
        <f t="shared" si="5"/>
        <v>55</v>
      </c>
      <c r="M9" s="69">
        <f t="shared" si="6"/>
        <v>55</v>
      </c>
      <c r="N9" s="69">
        <f t="shared" si="7"/>
        <v>55000</v>
      </c>
      <c r="P9" s="23"/>
    </row>
    <row r="10" spans="1:25" s="12" customFormat="1" ht="15.75" x14ac:dyDescent="0.25">
      <c r="A10" s="13">
        <f t="shared" si="0"/>
        <v>4</v>
      </c>
      <c r="B10" s="77" t="s">
        <v>447</v>
      </c>
      <c r="C10" s="76" t="s">
        <v>21</v>
      </c>
      <c r="D10" s="79">
        <v>1000</v>
      </c>
      <c r="E10" s="80">
        <v>150</v>
      </c>
      <c r="F10" s="81">
        <v>155</v>
      </c>
      <c r="G10" s="81">
        <v>160</v>
      </c>
      <c r="H10" s="70">
        <f t="shared" si="1"/>
        <v>155</v>
      </c>
      <c r="I10" s="71">
        <f t="shared" si="2"/>
        <v>5</v>
      </c>
      <c r="J10" s="72">
        <f t="shared" si="3"/>
        <v>3.225806451612903</v>
      </c>
      <c r="K10" s="69">
        <f t="shared" si="4"/>
        <v>155000</v>
      </c>
      <c r="L10" s="69">
        <f t="shared" si="5"/>
        <v>155</v>
      </c>
      <c r="M10" s="69">
        <f t="shared" si="6"/>
        <v>155</v>
      </c>
      <c r="N10" s="69">
        <f t="shared" si="7"/>
        <v>155000</v>
      </c>
      <c r="P10" s="23"/>
    </row>
    <row r="11" spans="1:25" s="12" customFormat="1" ht="15.75" x14ac:dyDescent="0.25">
      <c r="A11" s="13">
        <f t="shared" si="0"/>
        <v>5</v>
      </c>
      <c r="B11" s="77" t="s">
        <v>448</v>
      </c>
      <c r="C11" s="76" t="s">
        <v>21</v>
      </c>
      <c r="D11" s="79">
        <v>1000</v>
      </c>
      <c r="E11" s="80">
        <v>550</v>
      </c>
      <c r="F11" s="81">
        <v>555</v>
      </c>
      <c r="G11" s="81">
        <v>560</v>
      </c>
      <c r="H11" s="70">
        <f t="shared" ref="H11:H12" si="8">AVERAGE(E11:G11)</f>
        <v>555</v>
      </c>
      <c r="I11" s="71">
        <f t="shared" ref="I11:I12" si="9">SQRT(((SUM((POWER(E11-H11,2)),(POWER(F11-H11,2)),(POWER(G11-H11,2)))/(COLUMNS(E11:G11)-1))))</f>
        <v>5</v>
      </c>
      <c r="J11" s="72">
        <f t="shared" ref="J11:J12" si="10">I11/H11*100</f>
        <v>0.90090090090090091</v>
      </c>
      <c r="K11" s="69">
        <f t="shared" ref="K11:K12" si="11">((D11/3)*(SUM(E11:G11)))</f>
        <v>555000</v>
      </c>
      <c r="L11" s="69">
        <f t="shared" ref="L11:L12" si="12">K11/D11</f>
        <v>555</v>
      </c>
      <c r="M11" s="69">
        <f t="shared" ref="M11:M12" si="13">ROUND(L11,2)</f>
        <v>555</v>
      </c>
      <c r="N11" s="69">
        <f t="shared" ref="N11:N12" si="14">M11*D11</f>
        <v>555000</v>
      </c>
      <c r="P11" s="23"/>
    </row>
    <row r="12" spans="1:25" s="12" customFormat="1" ht="15.75" x14ac:dyDescent="0.25">
      <c r="A12" s="13">
        <f t="shared" si="0"/>
        <v>6</v>
      </c>
      <c r="B12" s="77" t="s">
        <v>449</v>
      </c>
      <c r="C12" s="76" t="s">
        <v>21</v>
      </c>
      <c r="D12" s="79">
        <v>1000</v>
      </c>
      <c r="E12" s="80">
        <v>120</v>
      </c>
      <c r="F12" s="81">
        <v>125</v>
      </c>
      <c r="G12" s="81">
        <v>130</v>
      </c>
      <c r="H12" s="70">
        <f t="shared" si="8"/>
        <v>125</v>
      </c>
      <c r="I12" s="71">
        <f t="shared" si="9"/>
        <v>5</v>
      </c>
      <c r="J12" s="72">
        <f t="shared" si="10"/>
        <v>4</v>
      </c>
      <c r="K12" s="69">
        <f t="shared" si="11"/>
        <v>125000</v>
      </c>
      <c r="L12" s="69">
        <f t="shared" si="12"/>
        <v>125</v>
      </c>
      <c r="M12" s="69">
        <f t="shared" si="13"/>
        <v>125</v>
      </c>
      <c r="N12" s="69">
        <f t="shared" si="14"/>
        <v>125000</v>
      </c>
      <c r="P12" s="23"/>
    </row>
    <row r="13" spans="1:25" s="12" customFormat="1" ht="13.5" thickBot="1" x14ac:dyDescent="0.25">
      <c r="A13" s="50" t="s">
        <v>24</v>
      </c>
      <c r="B13" s="50"/>
      <c r="C13" s="50"/>
      <c r="D13" s="50"/>
      <c r="E13" s="68">
        <f>SUMPRODUCT(D7:D12*E7:E12)</f>
        <v>1000000</v>
      </c>
      <c r="F13" s="68">
        <f>SUMPRODUCT(D7:D12*F7:F12)</f>
        <v>1030000</v>
      </c>
      <c r="G13" s="68">
        <f>SUMPRODUCT(D7:D12*G7:G12)</f>
        <v>1060000</v>
      </c>
      <c r="H13" s="50"/>
      <c r="I13" s="50"/>
      <c r="J13" s="50"/>
      <c r="K13" s="51"/>
      <c r="L13" s="52"/>
      <c r="M13" s="52"/>
      <c r="N13" s="63">
        <f>SUM(N7:N12)</f>
        <v>1030000</v>
      </c>
    </row>
    <row r="14" spans="1:25" s="12" customFormat="1" x14ac:dyDescent="0.2">
      <c r="A14" s="15"/>
      <c r="B14" s="11"/>
      <c r="C14" s="11"/>
      <c r="D14" s="11"/>
      <c r="E14" s="21"/>
      <c r="F14" s="20"/>
      <c r="G14" s="20"/>
      <c r="H14" s="11"/>
      <c r="I14" s="11"/>
      <c r="J14" s="11"/>
      <c r="K14" s="11"/>
      <c r="L14" s="11"/>
      <c r="M14" s="11"/>
      <c r="N14" s="11"/>
    </row>
    <row r="15" spans="1:25" s="25" customFormat="1" ht="15.75" x14ac:dyDescent="0.25">
      <c r="A15" s="102" t="s">
        <v>260</v>
      </c>
      <c r="B15" s="102"/>
      <c r="C15" s="103">
        <v>1000000</v>
      </c>
      <c r="D15" s="103"/>
      <c r="E15" s="24" t="s">
        <v>261</v>
      </c>
      <c r="F15" s="24"/>
      <c r="G15" s="24"/>
      <c r="H15" s="24"/>
      <c r="I15" s="24"/>
      <c r="J15" s="24"/>
      <c r="K15" s="24"/>
      <c r="L15" s="24"/>
      <c r="M15" s="24"/>
      <c r="N15" s="24"/>
    </row>
    <row r="16" spans="1:25" s="25" customFormat="1" ht="54.75" customHeight="1" x14ac:dyDescent="0.25">
      <c r="A16" s="101" t="str">
        <f>IF(N13&lt;C15,"В результате расчета методом сопоставимых рыночных цен  НМЦД составляет "&amp;Прописью!C5,"В связи с тем, результат расчета НМЦД методом сопоставимых рыночных цен превышает утвержденный лимит по плану потребностей, НМЦД составляет: "&amp;Прописью!C6)</f>
        <v>В связи с тем, результат расчета НМЦД методом сопоставимых рыночных цен превышает утвержденный лимит по плану потребностей, НМЦД составляет: 1 000 000 (Один миллион) рублей 00 копеек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4" s="12" customFormat="1" x14ac:dyDescent="0.2">
      <c r="A17" s="15"/>
      <c r="B17" s="11"/>
      <c r="C17" s="11"/>
      <c r="D17" s="11"/>
      <c r="E17" s="20"/>
      <c r="F17" s="20"/>
      <c r="G17" s="20"/>
      <c r="H17" s="11"/>
      <c r="I17" s="11"/>
      <c r="J17" s="11"/>
      <c r="K17" s="11"/>
      <c r="L17" s="11"/>
      <c r="M17" s="11"/>
      <c r="N17" s="11"/>
    </row>
    <row r="18" spans="1:14" s="12" customFormat="1" ht="61.5" customHeight="1" x14ac:dyDescent="0.2">
      <c r="A18" s="16"/>
      <c r="B18" s="96" t="str">
        <f>VLOOKUP($B$3,'Справочник данных'!B4:E93,3,0)</f>
        <v>Председатель Совета регионального 
отделения Общероссийского общественно-государственного
движения детей и молодежи «Движение первых»
Ставропольского края</v>
      </c>
      <c r="C18" s="97"/>
      <c r="D18" s="97"/>
      <c r="E18" s="97"/>
      <c r="F18" s="97"/>
      <c r="G18" s="97"/>
      <c r="H18" s="17"/>
      <c r="I18" s="98" t="str">
        <f>VLOOKUP($B$3,'Справочник данных'!B4:E93,4,0)</f>
        <v>Юрчишин Илья Владимирович</v>
      </c>
      <c r="J18" s="98"/>
      <c r="K18" s="18"/>
      <c r="L18" s="18"/>
      <c r="M18" s="18"/>
      <c r="N18" s="18"/>
    </row>
    <row r="19" spans="1:14" s="12" customFormat="1" x14ac:dyDescent="0.2">
      <c r="A19" s="15"/>
      <c r="B19" s="19"/>
      <c r="C19" s="19"/>
      <c r="D19" s="19"/>
      <c r="E19" s="22"/>
      <c r="F19" s="22"/>
      <c r="G19" s="22"/>
      <c r="H19" s="19"/>
      <c r="I19" s="19"/>
      <c r="J19" s="19"/>
      <c r="K19" s="11"/>
      <c r="L19" s="11"/>
      <c r="M19" s="11"/>
      <c r="N19" s="11"/>
    </row>
    <row r="20" spans="1:14" s="12" customFormat="1" x14ac:dyDescent="0.2">
      <c r="A20" s="15"/>
      <c r="B20" s="11"/>
      <c r="C20" s="11"/>
      <c r="D20" s="11"/>
      <c r="E20" s="20"/>
      <c r="F20" s="20"/>
      <c r="G20" s="20"/>
      <c r="H20" s="11"/>
      <c r="I20" s="11"/>
      <c r="J20" s="11"/>
      <c r="K20" s="11"/>
      <c r="L20" s="11"/>
      <c r="M20" s="11"/>
      <c r="N20" s="11"/>
    </row>
    <row r="21" spans="1:14" s="12" customFormat="1" x14ac:dyDescent="0.2">
      <c r="A21" s="15"/>
      <c r="B21" s="11"/>
      <c r="C21" s="11"/>
      <c r="D21" s="11"/>
      <c r="E21" s="20"/>
      <c r="F21" s="20"/>
      <c r="G21" s="20"/>
      <c r="H21" s="11"/>
      <c r="I21" s="11"/>
      <c r="J21" s="11"/>
      <c r="K21" s="11"/>
      <c r="L21" s="11"/>
      <c r="M21" s="11"/>
      <c r="N21" s="11"/>
    </row>
    <row r="26" spans="1:14" s="18" customFormat="1" x14ac:dyDescent="0.2">
      <c r="A26" s="15"/>
      <c r="B26" s="11"/>
      <c r="C26" s="11"/>
      <c r="D26" s="11"/>
      <c r="E26" s="20"/>
      <c r="F26" s="20"/>
      <c r="G26" s="20"/>
      <c r="H26" s="11"/>
      <c r="I26" s="11"/>
      <c r="J26" s="11"/>
      <c r="K26" s="11"/>
      <c r="L26" s="11"/>
      <c r="M26" s="11"/>
      <c r="N26" s="11"/>
    </row>
  </sheetData>
  <mergeCells count="15">
    <mergeCell ref="B18:G18"/>
    <mergeCell ref="I18:J18"/>
    <mergeCell ref="E5:G5"/>
    <mergeCell ref="H5:J5"/>
    <mergeCell ref="A16:N16"/>
    <mergeCell ref="A15:B15"/>
    <mergeCell ref="C15:D15"/>
    <mergeCell ref="A5:A6"/>
    <mergeCell ref="E3:P3"/>
    <mergeCell ref="K1:N1"/>
    <mergeCell ref="A4:N4"/>
    <mergeCell ref="B5:B6"/>
    <mergeCell ref="C5:C6"/>
    <mergeCell ref="D5:D6"/>
    <mergeCell ref="K5:N5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'Справочник данных'!$B$4:$B$92</xm:f>
          </x14:formula1>
          <xm:sqref>B3</xm:sqref>
        </x14:dataValidation>
        <x14:dataValidation type="list" allowBlank="1" showInputMessage="1" showErrorMessage="1">
          <x14:formula1>
            <xm:f>'Справочник данных'!$I$4:$I$15</xm:f>
          </x14:formula1>
          <xm:sqref>C7:C12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W311"/>
  <sheetViews>
    <sheetView zoomScale="70" zoomScaleNormal="70" workbookViewId="0">
      <selection activeCell="N14" sqref="N14"/>
    </sheetView>
  </sheetViews>
  <sheetFormatPr defaultRowHeight="15" x14ac:dyDescent="0.25"/>
  <cols>
    <col min="1" max="1" width="10.42578125" customWidth="1"/>
    <col min="2" max="2" width="17.42578125" customWidth="1"/>
    <col min="3" max="3" width="19.140625" customWidth="1"/>
    <col min="4" max="4" width="22" customWidth="1"/>
    <col min="5" max="5" width="25.5703125" customWidth="1"/>
    <col min="10" max="10" width="23.5703125" customWidth="1"/>
    <col min="11" max="11" width="15.85546875" customWidth="1"/>
    <col min="12" max="12" width="18.28515625" customWidth="1"/>
    <col min="14" max="14" width="12.5703125" customWidth="1"/>
    <col min="19" max="19" width="11.5703125" customWidth="1"/>
    <col min="21" max="21" width="11.85546875" customWidth="1"/>
  </cols>
  <sheetData>
    <row r="1" spans="1:23" ht="129.94999999999999" customHeight="1" x14ac:dyDescent="0.25">
      <c r="A1" s="85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x14ac:dyDescent="0.25">
      <c r="A2" s="83" t="s">
        <v>27</v>
      </c>
      <c r="B2" s="83" t="s">
        <v>28</v>
      </c>
      <c r="C2" s="84" t="s">
        <v>29</v>
      </c>
      <c r="D2" s="84" t="s">
        <v>30</v>
      </c>
      <c r="E2" s="84" t="s">
        <v>31</v>
      </c>
      <c r="F2" s="84" t="s">
        <v>32</v>
      </c>
      <c r="G2" s="84" t="s">
        <v>33</v>
      </c>
      <c r="H2" s="84" t="s">
        <v>34</v>
      </c>
      <c r="I2" s="84" t="s">
        <v>35</v>
      </c>
      <c r="J2" s="84"/>
      <c r="K2" s="84"/>
      <c r="L2" s="84"/>
      <c r="M2" s="83" t="s">
        <v>36</v>
      </c>
      <c r="N2" s="84"/>
      <c r="O2" s="84"/>
      <c r="P2" s="84" t="s">
        <v>37</v>
      </c>
      <c r="Q2" s="83" t="s">
        <v>38</v>
      </c>
      <c r="R2" s="84" t="s">
        <v>39</v>
      </c>
      <c r="S2" s="83" t="s">
        <v>40</v>
      </c>
      <c r="T2" s="84"/>
      <c r="U2" s="83" t="s">
        <v>41</v>
      </c>
      <c r="V2" s="84"/>
      <c r="W2" s="84" t="s">
        <v>42</v>
      </c>
    </row>
    <row r="3" spans="1:23" ht="90" x14ac:dyDescent="0.25">
      <c r="A3" s="84"/>
      <c r="B3" s="84"/>
      <c r="C3" s="84"/>
      <c r="D3" s="84"/>
      <c r="E3" s="84"/>
      <c r="F3" s="84"/>
      <c r="G3" s="84"/>
      <c r="H3" s="84"/>
      <c r="I3" s="26" t="s">
        <v>43</v>
      </c>
      <c r="J3" s="26" t="s">
        <v>44</v>
      </c>
      <c r="K3" s="26" t="s">
        <v>45</v>
      </c>
      <c r="L3" s="26" t="s">
        <v>46</v>
      </c>
      <c r="M3" s="33" t="s">
        <v>47</v>
      </c>
      <c r="N3" s="33" t="s">
        <v>48</v>
      </c>
      <c r="O3" s="33" t="s">
        <v>49</v>
      </c>
      <c r="P3" s="84"/>
      <c r="Q3" s="84"/>
      <c r="R3" s="84"/>
      <c r="S3" s="33" t="s">
        <v>50</v>
      </c>
      <c r="T3" s="33" t="s">
        <v>51</v>
      </c>
      <c r="U3" s="33" t="s">
        <v>50</v>
      </c>
      <c r="V3" s="33" t="s">
        <v>51</v>
      </c>
      <c r="W3" s="84"/>
    </row>
    <row r="4" spans="1:23" ht="75" x14ac:dyDescent="0.25">
      <c r="A4" s="34" t="s">
        <v>52</v>
      </c>
      <c r="B4" s="34" t="s">
        <v>53</v>
      </c>
      <c r="C4" s="34" t="s">
        <v>54</v>
      </c>
      <c r="D4" s="34" t="s">
        <v>55</v>
      </c>
      <c r="E4" s="34" t="s">
        <v>56</v>
      </c>
      <c r="F4" s="34" t="s">
        <v>57</v>
      </c>
      <c r="G4" s="34" t="s">
        <v>58</v>
      </c>
      <c r="H4" s="34" t="s">
        <v>59</v>
      </c>
      <c r="I4" s="34" t="s">
        <v>60</v>
      </c>
      <c r="J4" s="34" t="s">
        <v>61</v>
      </c>
      <c r="K4" s="34" t="s">
        <v>62</v>
      </c>
      <c r="L4" s="34" t="s">
        <v>63</v>
      </c>
      <c r="M4" s="34" t="s">
        <v>64</v>
      </c>
      <c r="N4" s="34" t="s">
        <v>65</v>
      </c>
      <c r="O4" s="34" t="s">
        <v>66</v>
      </c>
      <c r="P4" s="34" t="s">
        <v>67</v>
      </c>
      <c r="Q4" s="34" t="s">
        <v>68</v>
      </c>
      <c r="R4" s="34" t="s">
        <v>69</v>
      </c>
      <c r="S4" s="34" t="s">
        <v>70</v>
      </c>
      <c r="T4" s="34" t="s">
        <v>71</v>
      </c>
      <c r="U4" s="34" t="s">
        <v>72</v>
      </c>
      <c r="V4" s="34" t="s">
        <v>73</v>
      </c>
      <c r="W4" s="34" t="s">
        <v>74</v>
      </c>
    </row>
    <row r="5" spans="1:23" ht="204.75" x14ac:dyDescent="0.35">
      <c r="A5">
        <f>IF(ISNUMBER(INDEX(НМЦ!A$7:A$300,ROW(B5)-4)),INDEX(НМЦ!A$7:A$300,ROW(B5)-4),"")</f>
        <v>1</v>
      </c>
      <c r="B5" s="39" t="str">
        <f>IF(ISNUMBER(A5),INDEX(НМЦ!B$7:B$300,ROW(B5)-4),"")</f>
        <v>Блокнот</v>
      </c>
      <c r="C5" s="39"/>
      <c r="D5" s="39"/>
      <c r="E5" s="40" t="s">
        <v>454</v>
      </c>
      <c r="F5" s="35" t="str">
        <f>IF(ISNUMBER(A5),"Нет","")</f>
        <v>Нет</v>
      </c>
      <c r="I5" s="27" t="s">
        <v>460</v>
      </c>
      <c r="J5" s="39" t="str">
        <f>IF(ISNUMBER(A5),НМЦ!$B$3,"")</f>
        <v>Ставропольский край</v>
      </c>
      <c r="K5" s="43" t="str">
        <f>IF(ISNUMBER(A5),VLOOKUP(НМЦ!$B$3,'Справочник данных'!$B$3:$C$92,2,0),"")</f>
        <v>07000000000</v>
      </c>
      <c r="L5" s="82" t="s">
        <v>461</v>
      </c>
      <c r="M5" s="35">
        <f>IF(ISNUMBER(A5),INDEX(НМЦ!D$7:D$300,ROW(B5)-4),"")</f>
        <v>1000</v>
      </c>
      <c r="N5" s="30">
        <f>IF(ISNUMBER(A5),VLOOKUP(INDEX(НМЦ!C$7:C$300,ROW(B5)-4),'Справочник данных'!I$4:J$32,2,0),"")</f>
        <v>796</v>
      </c>
      <c r="O5" s="26" t="str">
        <f>IF(ISNUMBER(A5),"Нет","")</f>
        <v>Нет</v>
      </c>
      <c r="P5" s="26" t="str">
        <f>IF(ISNUMBER(A5),"Нет","")</f>
        <v>Нет</v>
      </c>
      <c r="Q5" s="31">
        <f>IF(ISNUMBER(A5),643,"")</f>
        <v>643</v>
      </c>
      <c r="R5" s="26" t="str">
        <f>IF(ISNUMBER(A5),"Нет","")</f>
        <v>Нет</v>
      </c>
      <c r="S5" s="32">
        <f>IF(ISNUMBER(A5),INDEX(НМЦ!M$7:M$300,ROW(B5)-4),"")</f>
        <v>95</v>
      </c>
      <c r="T5" s="26" t="str">
        <f>IF(ISNUMBER(A5),"Без НДС","")</f>
        <v>Без НДС</v>
      </c>
      <c r="U5" s="14">
        <f>IF(ISNUMBER(A5),INDEX(НМЦ!N$7:N$300,ROW(B5)-4),"")</f>
        <v>95000</v>
      </c>
      <c r="V5" s="26" t="str">
        <f>IF(ISNUMBER(A5),"Без НДС","")</f>
        <v>Без НДС</v>
      </c>
      <c r="W5" s="28"/>
    </row>
    <row r="6" spans="1:23" ht="204.75" x14ac:dyDescent="0.35">
      <c r="A6" s="49">
        <f>IF(ISNUMBER(INDEX(НМЦ!A$7:A$300,ROW(B6)-4)),INDEX(НМЦ!A$7:A$300,ROW(B6)-4),"")</f>
        <v>2</v>
      </c>
      <c r="B6" s="39" t="str">
        <f>IF(ISNUMBER(A6),INDEX(НМЦ!B$7:B$300,ROW(B6)-4),"")</f>
        <v>Ручка</v>
      </c>
      <c r="C6" s="39"/>
      <c r="D6" s="39"/>
      <c r="E6" s="40" t="s">
        <v>455</v>
      </c>
      <c r="F6" s="49" t="str">
        <f t="shared" ref="F6:F69" si="0">IF(ISNUMBER(A6),"Нет","")</f>
        <v>Нет</v>
      </c>
      <c r="I6" s="27" t="s">
        <v>460</v>
      </c>
      <c r="J6" s="39" t="str">
        <f>IF(ISNUMBER(A6),НМЦ!$B$3,"")</f>
        <v>Ставропольский край</v>
      </c>
      <c r="K6" s="43" t="str">
        <f>IF(ISNUMBER(A6),VLOOKUP(НМЦ!$B$3,'Справочник данных'!$B$3:$C$92,2,0),"")</f>
        <v>07000000000</v>
      </c>
      <c r="L6" s="82" t="s">
        <v>461</v>
      </c>
      <c r="M6" s="49">
        <f>IF(ISNUMBER(A6),INDEX(НМЦ!D$7:D$300,ROW(B6)-4),"")</f>
        <v>1000</v>
      </c>
      <c r="N6" s="30">
        <f>IF(ISNUMBER(A6),VLOOKUP(INDEX(НМЦ!C$7:C$300,ROW(B6)-4),'Справочник данных'!I$4:J$32,2,0),"")</f>
        <v>796</v>
      </c>
      <c r="O6" s="48" t="str">
        <f t="shared" ref="O6:O69" si="1">IF(ISNUMBER(A6),"Нет","")</f>
        <v>Нет</v>
      </c>
      <c r="P6" s="48" t="str">
        <f t="shared" ref="P6:P69" si="2">IF(ISNUMBER(A6),"Нет","")</f>
        <v>Нет</v>
      </c>
      <c r="Q6" s="31">
        <f t="shared" ref="Q6:Q69" si="3">IF(ISNUMBER(A6),643,"")</f>
        <v>643</v>
      </c>
      <c r="R6" s="48" t="str">
        <f t="shared" ref="R6:R69" si="4">IF(ISNUMBER(A6),"Нет","")</f>
        <v>Нет</v>
      </c>
      <c r="S6" s="32">
        <f>IF(ISNUMBER(A6),INDEX(НМЦ!M$7:M$300,ROW(B6)-4),"")</f>
        <v>45</v>
      </c>
      <c r="T6" s="48" t="str">
        <f t="shared" ref="T6:T69" si="5">IF(ISNUMBER(A6),"Без НДС","")</f>
        <v>Без НДС</v>
      </c>
      <c r="U6" s="14">
        <f>IF(ISNUMBER(A6),INDEX(НМЦ!N$7:N$300,ROW(B6)-4),"")</f>
        <v>45000</v>
      </c>
      <c r="V6" s="48" t="str">
        <f t="shared" ref="V6:V69" si="6">IF(ISNUMBER(A6),"Без НДС","")</f>
        <v>Без НДС</v>
      </c>
      <c r="W6" s="28"/>
    </row>
    <row r="7" spans="1:23" ht="204.75" x14ac:dyDescent="0.35">
      <c r="A7" s="49">
        <f>IF(ISNUMBER(INDEX(НМЦ!A$7:A$300,ROW(B7)-4)),INDEX(НМЦ!A$7:A$300,ROW(B7)-4),"")</f>
        <v>3</v>
      </c>
      <c r="B7" s="77" t="s">
        <v>446</v>
      </c>
      <c r="C7" s="39"/>
      <c r="D7" s="39"/>
      <c r="E7" s="40" t="s">
        <v>456</v>
      </c>
      <c r="F7" s="49" t="str">
        <f t="shared" si="0"/>
        <v>Нет</v>
      </c>
      <c r="I7" s="27" t="s">
        <v>460</v>
      </c>
      <c r="J7" s="39" t="str">
        <f>IF(ISNUMBER(A7),НМЦ!$B$3,"")</f>
        <v>Ставропольский край</v>
      </c>
      <c r="K7" s="43" t="str">
        <f>IF(ISNUMBER(A7),VLOOKUP(НМЦ!$B$3,'Справочник данных'!$B$3:$C$92,2,0),"")</f>
        <v>07000000000</v>
      </c>
      <c r="L7" s="82" t="s">
        <v>461</v>
      </c>
      <c r="M7" s="49">
        <f>IF(ISNUMBER(A7),INDEX(НМЦ!D$7:D$300,ROW(B7)-4),"")</f>
        <v>1000</v>
      </c>
      <c r="N7" s="30">
        <f>IF(ISNUMBER(A7),VLOOKUP(INDEX(НМЦ!C$7:C$300,ROW(B7)-4),'Справочник данных'!I$4:J$32,2,0),"")</f>
        <v>796</v>
      </c>
      <c r="O7" s="48" t="str">
        <f t="shared" si="1"/>
        <v>Нет</v>
      </c>
      <c r="P7" s="48" t="str">
        <f t="shared" si="2"/>
        <v>Нет</v>
      </c>
      <c r="Q7" s="31">
        <f t="shared" si="3"/>
        <v>643</v>
      </c>
      <c r="R7" s="48" t="str">
        <f t="shared" si="4"/>
        <v>Нет</v>
      </c>
      <c r="S7" s="32">
        <f>IF(ISNUMBER(A7),INDEX(НМЦ!M$7:M$300,ROW(B7)-4),"")</f>
        <v>55</v>
      </c>
      <c r="T7" s="48" t="str">
        <f t="shared" si="5"/>
        <v>Без НДС</v>
      </c>
      <c r="U7" s="14">
        <f>IF(ISNUMBER(A7),INDEX(НМЦ!N$7:N$300,ROW(B7)-4),"")</f>
        <v>55000</v>
      </c>
      <c r="V7" s="48" t="str">
        <f t="shared" si="6"/>
        <v>Без НДС</v>
      </c>
      <c r="W7" s="28"/>
    </row>
    <row r="8" spans="1:23" ht="204.75" x14ac:dyDescent="0.35">
      <c r="A8" s="49">
        <f>IF(ISNUMBER(INDEX(НМЦ!A$7:A$300,ROW(B8)-4)),INDEX(НМЦ!A$7:A$300,ROW(B8)-4),"")</f>
        <v>4</v>
      </c>
      <c r="B8" s="39" t="str">
        <f>IF(ISNUMBER(A8),INDEX(НМЦ!B$7:B$300,ROW(B8)-4),"")</f>
        <v>Значок металлический</v>
      </c>
      <c r="C8" s="39"/>
      <c r="D8" s="39"/>
      <c r="E8" s="40" t="s">
        <v>457</v>
      </c>
      <c r="F8" s="49" t="str">
        <f t="shared" si="0"/>
        <v>Нет</v>
      </c>
      <c r="I8" s="27" t="s">
        <v>460</v>
      </c>
      <c r="J8" s="39" t="str">
        <f>IF(ISNUMBER(A8),НМЦ!$B$3,"")</f>
        <v>Ставропольский край</v>
      </c>
      <c r="K8" s="43" t="str">
        <f>IF(ISNUMBER(A8),VLOOKUP(НМЦ!$B$3,'Справочник данных'!$B$3:$C$92,2,0),"")</f>
        <v>07000000000</v>
      </c>
      <c r="L8" s="82" t="s">
        <v>461</v>
      </c>
      <c r="M8" s="49">
        <f>IF(ISNUMBER(A8),INDEX(НМЦ!D$7:D$300,ROW(B8)-4),"")</f>
        <v>1000</v>
      </c>
      <c r="N8" s="30">
        <f>IF(ISNUMBER(A8),VLOOKUP(INDEX(НМЦ!C$7:C$300,ROW(B8)-4),'Справочник данных'!I$4:J$32,2,0),"")</f>
        <v>796</v>
      </c>
      <c r="O8" s="48" t="str">
        <f t="shared" si="1"/>
        <v>Нет</v>
      </c>
      <c r="P8" s="48" t="str">
        <f t="shared" si="2"/>
        <v>Нет</v>
      </c>
      <c r="Q8" s="31">
        <f t="shared" si="3"/>
        <v>643</v>
      </c>
      <c r="R8" s="48" t="str">
        <f t="shared" si="4"/>
        <v>Нет</v>
      </c>
      <c r="S8" s="32">
        <f>IF(ISNUMBER(A8),INDEX(НМЦ!M$7:M$300,ROW(B8)-4),"")</f>
        <v>155</v>
      </c>
      <c r="T8" s="48" t="str">
        <f t="shared" si="5"/>
        <v>Без НДС</v>
      </c>
      <c r="U8" s="14">
        <f>IF(ISNUMBER(A8),INDEX(НМЦ!N$7:N$300,ROW(B8)-4),"")</f>
        <v>155000</v>
      </c>
      <c r="V8" s="48" t="str">
        <f t="shared" si="6"/>
        <v>Без НДС</v>
      </c>
      <c r="W8" s="28"/>
    </row>
    <row r="9" spans="1:23" ht="204.75" x14ac:dyDescent="0.35">
      <c r="A9" s="49">
        <f>IF(ISNUMBER(INDEX(НМЦ!A$7:A$300,ROW(B9)-4)),INDEX(НМЦ!A$7:A$300,ROW(B9)-4),"")</f>
        <v>5</v>
      </c>
      <c r="B9" s="39" t="str">
        <f>IF(ISNUMBER(A9),INDEX(НМЦ!B$7:B$300,ROW(B9)-4),"")</f>
        <v>Футболка</v>
      </c>
      <c r="C9" s="39"/>
      <c r="D9" s="39"/>
      <c r="E9" s="40" t="s">
        <v>458</v>
      </c>
      <c r="F9" s="49" t="str">
        <f t="shared" si="0"/>
        <v>Нет</v>
      </c>
      <c r="I9" s="27" t="s">
        <v>460</v>
      </c>
      <c r="J9" s="39" t="str">
        <f>IF(ISNUMBER(A9),НМЦ!$B$3,"")</f>
        <v>Ставропольский край</v>
      </c>
      <c r="K9" s="43" t="str">
        <f>IF(ISNUMBER(A9),VLOOKUP(НМЦ!$B$3,'Справочник данных'!$B$3:$C$92,2,0),"")</f>
        <v>07000000000</v>
      </c>
      <c r="L9" s="82" t="s">
        <v>461</v>
      </c>
      <c r="M9" s="49">
        <f>IF(ISNUMBER(A9),INDEX(НМЦ!D$7:D$300,ROW(B9)-4),"")</f>
        <v>1000</v>
      </c>
      <c r="N9" s="30">
        <f>IF(ISNUMBER(A9),VLOOKUP(INDEX(НМЦ!C$7:C$300,ROW(B9)-4),'Справочник данных'!I$4:J$32,2,0),"")</f>
        <v>796</v>
      </c>
      <c r="O9" s="48" t="str">
        <f t="shared" si="1"/>
        <v>Нет</v>
      </c>
      <c r="P9" s="48" t="str">
        <f t="shared" si="2"/>
        <v>Нет</v>
      </c>
      <c r="Q9" s="31">
        <f t="shared" si="3"/>
        <v>643</v>
      </c>
      <c r="R9" s="48" t="str">
        <f t="shared" si="4"/>
        <v>Нет</v>
      </c>
      <c r="S9" s="32">
        <f>IF(ISNUMBER(A9),INDEX(НМЦ!M$7:M$300,ROW(B9)-4),"")</f>
        <v>555</v>
      </c>
      <c r="T9" s="48" t="str">
        <f t="shared" si="5"/>
        <v>Без НДС</v>
      </c>
      <c r="U9" s="14">
        <f>IF(ISNUMBER(A9),INDEX(НМЦ!N$7:N$300,ROW(B9)-4),"")</f>
        <v>555000</v>
      </c>
      <c r="V9" s="48" t="str">
        <f t="shared" si="6"/>
        <v>Без НДС</v>
      </c>
      <c r="W9" s="28"/>
    </row>
    <row r="10" spans="1:23" ht="204.75" x14ac:dyDescent="0.35">
      <c r="A10" s="49">
        <f>IF(ISNUMBER(INDEX(НМЦ!A$7:A$300,ROW(B10)-4)),INDEX(НМЦ!A$7:A$300,ROW(B10)-4),"")</f>
        <v>6</v>
      </c>
      <c r="B10" s="39" t="str">
        <f>IF(ISNUMBER(A10),INDEX(НМЦ!B$7:B$300,ROW(B10)-4),"")</f>
        <v>Мешок для обуви</v>
      </c>
      <c r="C10" s="39"/>
      <c r="D10" s="39"/>
      <c r="E10" s="40" t="s">
        <v>459</v>
      </c>
      <c r="F10" s="49" t="str">
        <f t="shared" si="0"/>
        <v>Нет</v>
      </c>
      <c r="I10" s="27" t="s">
        <v>460</v>
      </c>
      <c r="J10" s="39" t="str">
        <f>IF(ISNUMBER(A10),НМЦ!$B$3,"")</f>
        <v>Ставропольский край</v>
      </c>
      <c r="K10" s="43" t="str">
        <f>IF(ISNUMBER(A10),VLOOKUP(НМЦ!$B$3,'Справочник данных'!$B$3:$C$92,2,0),"")</f>
        <v>07000000000</v>
      </c>
      <c r="L10" s="82" t="s">
        <v>461</v>
      </c>
      <c r="M10" s="49">
        <f>IF(ISNUMBER(A10),INDEX(НМЦ!D$7:D$300,ROW(B10)-4),"")</f>
        <v>1000</v>
      </c>
      <c r="N10" s="30">
        <f>IF(ISNUMBER(A10),VLOOKUP(INDEX(НМЦ!C$7:C$300,ROW(B10)-4),'Справочник данных'!I$4:J$32,2,0),"")</f>
        <v>796</v>
      </c>
      <c r="O10" s="48" t="str">
        <f t="shared" si="1"/>
        <v>Нет</v>
      </c>
      <c r="P10" s="48" t="str">
        <f t="shared" si="2"/>
        <v>Нет</v>
      </c>
      <c r="Q10" s="31">
        <f t="shared" si="3"/>
        <v>643</v>
      </c>
      <c r="R10" s="48" t="str">
        <f t="shared" si="4"/>
        <v>Нет</v>
      </c>
      <c r="S10" s="32">
        <f>IF(ISNUMBER(A10),INDEX(НМЦ!M$7:M$300,ROW(B10)-4),"")</f>
        <v>125</v>
      </c>
      <c r="T10" s="48" t="str">
        <f t="shared" si="5"/>
        <v>Без НДС</v>
      </c>
      <c r="U10" s="14">
        <f>IF(ISNUMBER(A10),INDEX(НМЦ!N$7:N$300,ROW(B10)-4),"")</f>
        <v>125000</v>
      </c>
      <c r="V10" s="48" t="str">
        <f t="shared" si="6"/>
        <v>Без НДС</v>
      </c>
      <c r="W10" s="28"/>
    </row>
    <row r="11" spans="1:23" ht="23.25" x14ac:dyDescent="0.35">
      <c r="A11" s="49" t="str">
        <f>IF(ISNUMBER(INDEX(НМЦ!A$7:A$300,ROW(B11)-4)),INDEX(НМЦ!A$7:A$300,ROW(B11)-4),"")</f>
        <v/>
      </c>
      <c r="B11" s="39" t="str">
        <f>IF(ISNUMBER(A11),INDEX(НМЦ!B$7:B$300,ROW(B11)-4),"")</f>
        <v/>
      </c>
      <c r="C11" s="39"/>
      <c r="D11" s="39"/>
      <c r="E11" s="40"/>
      <c r="F11" s="49" t="str">
        <f t="shared" si="0"/>
        <v/>
      </c>
      <c r="I11" s="27"/>
      <c r="J11" s="39" t="str">
        <f>IF(ISNUMBER(A11),НМЦ!$B$3,"")</f>
        <v/>
      </c>
      <c r="K11" s="43" t="str">
        <f>IF(ISNUMBER(A11),VLOOKUP(НМЦ!$B$3,'Справочник данных'!$B$3:$C$92,2,0),"")</f>
        <v/>
      </c>
      <c r="L11" s="29"/>
      <c r="M11" s="49" t="str">
        <f>IF(ISNUMBER(A11),INDEX(НМЦ!D$7:D$300,ROW(B11)-4),"")</f>
        <v/>
      </c>
      <c r="N11" s="30" t="str">
        <f>IF(ISNUMBER(A11),VLOOKUP(INDEX(НМЦ!C$7:C$300,ROW(B11)-4),'Справочник данных'!I$4:J$32,2,0),"")</f>
        <v/>
      </c>
      <c r="O11" s="48" t="str">
        <f t="shared" si="1"/>
        <v/>
      </c>
      <c r="P11" s="48" t="str">
        <f t="shared" si="2"/>
        <v/>
      </c>
      <c r="Q11" s="31" t="str">
        <f t="shared" si="3"/>
        <v/>
      </c>
      <c r="R11" s="48" t="str">
        <f t="shared" si="4"/>
        <v/>
      </c>
      <c r="S11" s="32" t="str">
        <f>IF(ISNUMBER(A11),INDEX(НМЦ!M$7:M$300,ROW(B11)-4),"")</f>
        <v/>
      </c>
      <c r="T11" s="48" t="str">
        <f t="shared" si="5"/>
        <v/>
      </c>
      <c r="U11" s="14" t="str">
        <f>IF(ISNUMBER(A11),INDEX(НМЦ!N$7:N$300,ROW(B11)-4),"")</f>
        <v/>
      </c>
      <c r="V11" s="48" t="str">
        <f t="shared" si="6"/>
        <v/>
      </c>
      <c r="W11" s="28"/>
    </row>
    <row r="12" spans="1:23" ht="23.25" x14ac:dyDescent="0.35">
      <c r="A12" s="49" t="str">
        <f>IF(ISNUMBER(INDEX(НМЦ!A$7:A$300,ROW(B12)-4)),INDEX(НМЦ!A$7:A$300,ROW(B12)-4),"")</f>
        <v/>
      </c>
      <c r="B12" s="39" t="str">
        <f>IF(ISNUMBER(A12),INDEX(НМЦ!B$7:B$300,ROW(B12)-4),"")</f>
        <v/>
      </c>
      <c r="C12" s="39"/>
      <c r="D12" s="39"/>
      <c r="E12" s="40"/>
      <c r="F12" s="49" t="str">
        <f t="shared" si="0"/>
        <v/>
      </c>
      <c r="I12" s="27"/>
      <c r="J12" s="39" t="str">
        <f>IF(ISNUMBER(A12),НМЦ!$B$3,"")</f>
        <v/>
      </c>
      <c r="K12" s="43" t="str">
        <f>IF(ISNUMBER(A12),VLOOKUP(НМЦ!$B$3,'Справочник данных'!$B$3:$C$92,2,0),"")</f>
        <v/>
      </c>
      <c r="L12" s="29"/>
      <c r="M12" s="49" t="str">
        <f>IF(ISNUMBER(A12),INDEX(НМЦ!D$7:D$300,ROW(B12)-4),"")</f>
        <v/>
      </c>
      <c r="N12" s="30" t="str">
        <f>IF(ISNUMBER(A12),VLOOKUP(INDEX(НМЦ!C$7:C$300,ROW(B12)-4),'Справочник данных'!I$4:J$32,2,0),"")</f>
        <v/>
      </c>
      <c r="O12" s="48" t="str">
        <f t="shared" si="1"/>
        <v/>
      </c>
      <c r="P12" s="48" t="str">
        <f t="shared" si="2"/>
        <v/>
      </c>
      <c r="Q12" s="31" t="str">
        <f t="shared" si="3"/>
        <v/>
      </c>
      <c r="R12" s="48" t="str">
        <f t="shared" si="4"/>
        <v/>
      </c>
      <c r="S12" s="32" t="str">
        <f>IF(ISNUMBER(A12),INDEX(НМЦ!M$7:M$300,ROW(B12)-4),"")</f>
        <v/>
      </c>
      <c r="T12" s="48" t="str">
        <f t="shared" si="5"/>
        <v/>
      </c>
      <c r="U12" s="14" t="str">
        <f>IF(ISNUMBER(A12),INDEX(НМЦ!N$7:N$300,ROW(B12)-4),"")</f>
        <v/>
      </c>
      <c r="V12" s="48" t="str">
        <f t="shared" si="6"/>
        <v/>
      </c>
      <c r="W12" s="28"/>
    </row>
    <row r="13" spans="1:23" ht="23.25" x14ac:dyDescent="0.35">
      <c r="A13" s="49" t="str">
        <f>IF(ISNUMBER(INDEX(НМЦ!A$7:A$300,ROW(B13)-4)),INDEX(НМЦ!A$7:A$300,ROW(B13)-4),"")</f>
        <v/>
      </c>
      <c r="B13" s="39" t="str">
        <f>IF(ISNUMBER(A13),INDEX(НМЦ!B$7:B$300,ROW(B13)-4),"")</f>
        <v/>
      </c>
      <c r="C13" s="39"/>
      <c r="D13" s="39"/>
      <c r="E13" s="40"/>
      <c r="F13" s="49" t="str">
        <f t="shared" si="0"/>
        <v/>
      </c>
      <c r="I13" s="27"/>
      <c r="J13" s="39" t="str">
        <f>IF(ISNUMBER(A13),НМЦ!$B$3,"")</f>
        <v/>
      </c>
      <c r="K13" s="43" t="str">
        <f>IF(ISNUMBER(A13),VLOOKUP(НМЦ!$B$3,'Справочник данных'!$B$3:$C$92,2,0),"")</f>
        <v/>
      </c>
      <c r="L13" s="29"/>
      <c r="M13" s="49" t="str">
        <f>IF(ISNUMBER(A13),INDEX(НМЦ!D$7:D$300,ROW(B13)-4),"")</f>
        <v/>
      </c>
      <c r="N13" s="30" t="str">
        <f>IF(ISNUMBER(A13),VLOOKUP(INDEX(НМЦ!C$7:C$300,ROW(B13)-4),'Справочник данных'!I$4:J$32,2,0),"")</f>
        <v/>
      </c>
      <c r="O13" s="48" t="str">
        <f t="shared" si="1"/>
        <v/>
      </c>
      <c r="P13" s="48" t="str">
        <f t="shared" si="2"/>
        <v/>
      </c>
      <c r="Q13" s="31" t="str">
        <f t="shared" si="3"/>
        <v/>
      </c>
      <c r="R13" s="48" t="str">
        <f t="shared" si="4"/>
        <v/>
      </c>
      <c r="S13" s="32" t="str">
        <f>IF(ISNUMBER(A13),INDEX(НМЦ!M$7:M$300,ROW(B13)-4),"")</f>
        <v/>
      </c>
      <c r="T13" s="48" t="str">
        <f t="shared" si="5"/>
        <v/>
      </c>
      <c r="U13" s="14" t="str">
        <f>IF(ISNUMBER(A13),INDEX(НМЦ!N$7:N$300,ROW(B13)-4),"")</f>
        <v/>
      </c>
      <c r="V13" s="48" t="str">
        <f t="shared" si="6"/>
        <v/>
      </c>
      <c r="W13" s="28"/>
    </row>
    <row r="14" spans="1:23" ht="23.25" x14ac:dyDescent="0.35">
      <c r="A14" s="49" t="str">
        <f>IF(ISNUMBER(INDEX(НМЦ!A$7:A$300,ROW(B14)-4)),INDEX(НМЦ!A$7:A$300,ROW(B14)-4),"")</f>
        <v/>
      </c>
      <c r="B14" s="39" t="str">
        <f>IF(ISNUMBER(A14),INDEX(НМЦ!B$7:B$300,ROW(B14)-4),"")</f>
        <v/>
      </c>
      <c r="C14" s="39"/>
      <c r="D14" s="39"/>
      <c r="E14" s="40"/>
      <c r="F14" s="49" t="str">
        <f t="shared" si="0"/>
        <v/>
      </c>
      <c r="I14" s="27"/>
      <c r="J14" s="39" t="str">
        <f>IF(ISNUMBER(A14),НМЦ!$B$3,"")</f>
        <v/>
      </c>
      <c r="K14" s="43" t="str">
        <f>IF(ISNUMBER(A14),VLOOKUP(НМЦ!$B$3,'Справочник данных'!$B$3:$C$92,2,0),"")</f>
        <v/>
      </c>
      <c r="L14" s="29"/>
      <c r="M14" s="49" t="str">
        <f>IF(ISNUMBER(A14),INDEX(НМЦ!D$7:D$300,ROW(B14)-4),"")</f>
        <v/>
      </c>
      <c r="N14" s="30" t="str">
        <f>IF(ISNUMBER(A14),VLOOKUP(INDEX(НМЦ!C$7:C$300,ROW(B14)-4),'Справочник данных'!I$4:J$32,2,0),"")</f>
        <v/>
      </c>
      <c r="O14" s="48" t="str">
        <f t="shared" si="1"/>
        <v/>
      </c>
      <c r="P14" s="48" t="str">
        <f t="shared" si="2"/>
        <v/>
      </c>
      <c r="Q14" s="31" t="str">
        <f t="shared" si="3"/>
        <v/>
      </c>
      <c r="R14" s="48" t="str">
        <f t="shared" si="4"/>
        <v/>
      </c>
      <c r="S14" s="32" t="str">
        <f>IF(ISNUMBER(A14),INDEX(НМЦ!M$7:M$300,ROW(B14)-4),"")</f>
        <v/>
      </c>
      <c r="T14" s="48" t="str">
        <f t="shared" si="5"/>
        <v/>
      </c>
      <c r="U14" s="14" t="str">
        <f>IF(ISNUMBER(A14),INDEX(НМЦ!N$7:N$300,ROW(B14)-4),"")</f>
        <v/>
      </c>
      <c r="V14" s="48" t="str">
        <f t="shared" si="6"/>
        <v/>
      </c>
      <c r="W14" s="28"/>
    </row>
    <row r="15" spans="1:23" ht="23.25" x14ac:dyDescent="0.35">
      <c r="A15" s="49" t="str">
        <f>IF(ISNUMBER(INDEX(НМЦ!A$7:A$300,ROW(B15)-4)),INDEX(НМЦ!A$7:A$300,ROW(B15)-4),"")</f>
        <v/>
      </c>
      <c r="B15" s="39" t="str">
        <f>IF(ISNUMBER(A15),INDEX(НМЦ!B$7:B$300,ROW(B15)-4),"")</f>
        <v/>
      </c>
      <c r="C15" s="39"/>
      <c r="D15" s="39"/>
      <c r="E15" s="40"/>
      <c r="F15" s="49" t="str">
        <f t="shared" si="0"/>
        <v/>
      </c>
      <c r="I15" s="27"/>
      <c r="J15" s="39" t="str">
        <f>IF(ISNUMBER(A15),НМЦ!$B$3,"")</f>
        <v/>
      </c>
      <c r="K15" s="43" t="str">
        <f>IF(ISNUMBER(A15),VLOOKUP(НМЦ!$B$3,'Справочник данных'!$B$3:$C$92,2,0),"")</f>
        <v/>
      </c>
      <c r="L15" s="29"/>
      <c r="M15" s="49" t="str">
        <f>IF(ISNUMBER(A15),INDEX(НМЦ!D$7:D$300,ROW(B15)-4),"")</f>
        <v/>
      </c>
      <c r="N15" s="30" t="str">
        <f>IF(ISNUMBER(A15),VLOOKUP(INDEX(НМЦ!C$7:C$300,ROW(B15)-4),'Справочник данных'!I$4:J$32,2,0),"")</f>
        <v/>
      </c>
      <c r="O15" s="48" t="str">
        <f t="shared" si="1"/>
        <v/>
      </c>
      <c r="P15" s="48" t="str">
        <f t="shared" si="2"/>
        <v/>
      </c>
      <c r="Q15" s="31" t="str">
        <f t="shared" si="3"/>
        <v/>
      </c>
      <c r="R15" s="48" t="str">
        <f t="shared" si="4"/>
        <v/>
      </c>
      <c r="S15" s="32" t="str">
        <f>IF(ISNUMBER(A15),INDEX(НМЦ!M$7:M$300,ROW(B15)-4),"")</f>
        <v/>
      </c>
      <c r="T15" s="48" t="str">
        <f t="shared" si="5"/>
        <v/>
      </c>
      <c r="U15" s="14" t="str">
        <f>IF(ISNUMBER(A15),INDEX(НМЦ!N$7:N$300,ROW(B15)-4),"")</f>
        <v/>
      </c>
      <c r="V15" s="48" t="str">
        <f t="shared" si="6"/>
        <v/>
      </c>
      <c r="W15" s="28"/>
    </row>
    <row r="16" spans="1:23" ht="23.25" x14ac:dyDescent="0.35">
      <c r="A16" s="49" t="str">
        <f>IF(ISNUMBER(INDEX(НМЦ!A$7:A$300,ROW(B16)-4)),INDEX(НМЦ!A$7:A$300,ROW(B16)-4),"")</f>
        <v/>
      </c>
      <c r="B16" s="39" t="str">
        <f>IF(ISNUMBER(A16),INDEX(НМЦ!B$7:B$300,ROW(B16)-4),"")</f>
        <v/>
      </c>
      <c r="C16" s="39"/>
      <c r="D16" s="39"/>
      <c r="E16" s="40"/>
      <c r="F16" s="49" t="str">
        <f t="shared" si="0"/>
        <v/>
      </c>
      <c r="I16" s="27"/>
      <c r="J16" s="39" t="str">
        <f>IF(ISNUMBER(A16),НМЦ!$B$3,"")</f>
        <v/>
      </c>
      <c r="K16" s="43" t="str">
        <f>IF(ISNUMBER(A16),VLOOKUP(НМЦ!$B$3,'Справочник данных'!$B$3:$C$92,2,0),"")</f>
        <v/>
      </c>
      <c r="L16" s="29"/>
      <c r="M16" s="49" t="str">
        <f>IF(ISNUMBER(A16),INDEX(НМЦ!D$7:D$300,ROW(B16)-4),"")</f>
        <v/>
      </c>
      <c r="N16" s="30" t="str">
        <f>IF(ISNUMBER(A16),VLOOKUP(INDEX(НМЦ!C$7:C$300,ROW(B16)-4),'Справочник данных'!I$4:J$32,2,0),"")</f>
        <v/>
      </c>
      <c r="O16" s="48" t="str">
        <f t="shared" si="1"/>
        <v/>
      </c>
      <c r="P16" s="48" t="str">
        <f t="shared" si="2"/>
        <v/>
      </c>
      <c r="Q16" s="31" t="str">
        <f t="shared" si="3"/>
        <v/>
      </c>
      <c r="R16" s="48" t="str">
        <f t="shared" si="4"/>
        <v/>
      </c>
      <c r="S16" s="32" t="str">
        <f>IF(ISNUMBER(A16),INDEX(НМЦ!M$7:M$300,ROW(B16)-4),"")</f>
        <v/>
      </c>
      <c r="T16" s="48" t="str">
        <f t="shared" si="5"/>
        <v/>
      </c>
      <c r="U16" s="14" t="str">
        <f>IF(ISNUMBER(A16),INDEX(НМЦ!N$7:N$300,ROW(B16)-4),"")</f>
        <v/>
      </c>
      <c r="V16" s="48" t="str">
        <f t="shared" si="6"/>
        <v/>
      </c>
      <c r="W16" s="28"/>
    </row>
    <row r="17" spans="1:22" ht="23.25" x14ac:dyDescent="0.35">
      <c r="A17" s="49" t="str">
        <f>IF(ISNUMBER(INDEX(НМЦ!A$7:A$300,ROW(B17)-4)),INDEX(НМЦ!A$7:A$300,ROW(B17)-4),"")</f>
        <v/>
      </c>
      <c r="B17" s="39" t="str">
        <f>IF(ISNUMBER(A17),INDEX(НМЦ!B$7:B$300,ROW(B17)-4),"")</f>
        <v/>
      </c>
      <c r="C17" s="39"/>
      <c r="D17" s="39"/>
      <c r="E17" s="40"/>
      <c r="F17" s="49" t="str">
        <f t="shared" si="0"/>
        <v/>
      </c>
      <c r="J17" s="39" t="str">
        <f>IF(ISNUMBER(A17),НМЦ!$B$3,"")</f>
        <v/>
      </c>
      <c r="K17" s="43" t="str">
        <f>IF(ISNUMBER(A17),VLOOKUP(НМЦ!$B$3,'Справочник данных'!$B$3:$C$92,2,0),"")</f>
        <v/>
      </c>
      <c r="M17" s="49" t="str">
        <f>IF(ISNUMBER(A17),INDEX(НМЦ!D$7:D$300,ROW(B17)-4),"")</f>
        <v/>
      </c>
      <c r="N17" s="30" t="str">
        <f>IF(ISNUMBER(A17),VLOOKUP(INDEX(НМЦ!C$7:C$300,ROW(B17)-4),'Справочник данных'!I$4:J$32,2,0),"")</f>
        <v/>
      </c>
      <c r="O17" s="48" t="str">
        <f t="shared" si="1"/>
        <v/>
      </c>
      <c r="P17" s="48" t="str">
        <f t="shared" si="2"/>
        <v/>
      </c>
      <c r="Q17" s="31" t="str">
        <f t="shared" si="3"/>
        <v/>
      </c>
      <c r="R17" s="48" t="str">
        <f t="shared" si="4"/>
        <v/>
      </c>
      <c r="S17" s="32" t="str">
        <f>IF(ISNUMBER(A17),INDEX(НМЦ!M$7:M$300,ROW(B17)-4),"")</f>
        <v/>
      </c>
      <c r="T17" s="48" t="str">
        <f t="shared" si="5"/>
        <v/>
      </c>
      <c r="U17" s="14" t="str">
        <f>IF(ISNUMBER(A17),INDEX(НМЦ!N$7:N$300,ROW(B17)-4),"")</f>
        <v/>
      </c>
      <c r="V17" s="48" t="str">
        <f t="shared" si="6"/>
        <v/>
      </c>
    </row>
    <row r="18" spans="1:22" ht="23.25" x14ac:dyDescent="0.35">
      <c r="A18" s="49" t="str">
        <f>IF(ISNUMBER(INDEX(НМЦ!A$7:A$300,ROW(B18)-4)),INDEX(НМЦ!A$7:A$300,ROW(B18)-4),"")</f>
        <v/>
      </c>
      <c r="B18" s="39" t="str">
        <f>IF(ISNUMBER(A18),INDEX(НМЦ!B$7:B$300,ROW(B18)-4),"")</f>
        <v/>
      </c>
      <c r="C18" s="39"/>
      <c r="D18" s="39"/>
      <c r="E18" s="40"/>
      <c r="F18" s="49" t="str">
        <f t="shared" si="0"/>
        <v/>
      </c>
      <c r="J18" s="39" t="str">
        <f>IF(ISNUMBER(A18),НМЦ!$B$3,"")</f>
        <v/>
      </c>
      <c r="K18" s="43" t="str">
        <f>IF(ISNUMBER(A18),VLOOKUP(НМЦ!$B$3,'Справочник данных'!$B$3:$C$92,2,0),"")</f>
        <v/>
      </c>
      <c r="M18" s="49" t="str">
        <f>IF(ISNUMBER(A18),INDEX(НМЦ!D$7:D$300,ROW(B18)-4),"")</f>
        <v/>
      </c>
      <c r="N18" s="30" t="str">
        <f>IF(ISNUMBER(A18),VLOOKUP(INDEX(НМЦ!C$7:C$300,ROW(B18)-4),'Справочник данных'!I$4:J$32,2,0),"")</f>
        <v/>
      </c>
      <c r="O18" s="48" t="str">
        <f t="shared" si="1"/>
        <v/>
      </c>
      <c r="P18" s="48" t="str">
        <f t="shared" si="2"/>
        <v/>
      </c>
      <c r="Q18" s="31" t="str">
        <f t="shared" si="3"/>
        <v/>
      </c>
      <c r="R18" s="48" t="str">
        <f t="shared" si="4"/>
        <v/>
      </c>
      <c r="S18" s="32" t="str">
        <f>IF(ISNUMBER(A18),INDEX(НМЦ!M$7:M$300,ROW(B18)-4),"")</f>
        <v/>
      </c>
      <c r="T18" s="48" t="str">
        <f t="shared" si="5"/>
        <v/>
      </c>
      <c r="U18" s="14" t="str">
        <f>IF(ISNUMBER(A18),INDEX(НМЦ!N$7:N$300,ROW(B18)-4),"")</f>
        <v/>
      </c>
      <c r="V18" s="48" t="str">
        <f t="shared" si="6"/>
        <v/>
      </c>
    </row>
    <row r="19" spans="1:22" ht="23.25" x14ac:dyDescent="0.35">
      <c r="A19" s="49" t="str">
        <f>IF(ISNUMBER(INDEX(НМЦ!A$7:A$300,ROW(B19)-4)),INDEX(НМЦ!A$7:A$300,ROW(B19)-4),"")</f>
        <v/>
      </c>
      <c r="B19" s="39" t="str">
        <f>IF(ISNUMBER(A19),INDEX(НМЦ!B$7:B$300,ROW(B19)-4),"")</f>
        <v/>
      </c>
      <c r="C19" s="39"/>
      <c r="D19" s="39"/>
      <c r="E19" s="40"/>
      <c r="F19" s="49" t="str">
        <f t="shared" si="0"/>
        <v/>
      </c>
      <c r="J19" s="39" t="str">
        <f>IF(ISNUMBER(A19),НМЦ!$B$3,"")</f>
        <v/>
      </c>
      <c r="K19" s="43" t="str">
        <f>IF(ISNUMBER(A19),VLOOKUP(НМЦ!$B$3,'Справочник данных'!$B$3:$C$92,2,0),"")</f>
        <v/>
      </c>
      <c r="M19" s="49" t="str">
        <f>IF(ISNUMBER(A19),INDEX(НМЦ!D$7:D$300,ROW(B19)-4),"")</f>
        <v/>
      </c>
      <c r="N19" s="30" t="str">
        <f>IF(ISNUMBER(A19),VLOOKUP(INDEX(НМЦ!C$7:C$300,ROW(B19)-4),'Справочник данных'!I$4:J$32,2,0),"")</f>
        <v/>
      </c>
      <c r="O19" s="48" t="str">
        <f t="shared" si="1"/>
        <v/>
      </c>
      <c r="P19" s="48" t="str">
        <f t="shared" si="2"/>
        <v/>
      </c>
      <c r="Q19" s="31" t="str">
        <f t="shared" si="3"/>
        <v/>
      </c>
      <c r="R19" s="48" t="str">
        <f t="shared" si="4"/>
        <v/>
      </c>
      <c r="S19" s="32" t="str">
        <f>IF(ISNUMBER(A19),INDEX(НМЦ!M$7:M$300,ROW(B19)-4),"")</f>
        <v/>
      </c>
      <c r="T19" s="48" t="str">
        <f t="shared" si="5"/>
        <v/>
      </c>
      <c r="U19" s="14" t="str">
        <f>IF(ISNUMBER(A19),INDEX(НМЦ!N$7:N$300,ROW(B19)-4),"")</f>
        <v/>
      </c>
      <c r="V19" s="48" t="str">
        <f t="shared" si="6"/>
        <v/>
      </c>
    </row>
    <row r="20" spans="1:22" ht="23.25" x14ac:dyDescent="0.35">
      <c r="A20" s="49" t="str">
        <f>IF(ISNUMBER(INDEX(НМЦ!A$7:A$300,ROW(B20)-4)),INDEX(НМЦ!A$7:A$300,ROW(B20)-4),"")</f>
        <v/>
      </c>
      <c r="B20" s="39" t="str">
        <f>IF(ISNUMBER(A20),INDEX(НМЦ!B$7:B$300,ROW(B20)-4),"")</f>
        <v/>
      </c>
      <c r="C20" s="39"/>
      <c r="D20" s="39"/>
      <c r="E20" s="40"/>
      <c r="F20" s="49" t="str">
        <f t="shared" si="0"/>
        <v/>
      </c>
      <c r="J20" s="39" t="str">
        <f>IF(ISNUMBER(A20),НМЦ!$B$3,"")</f>
        <v/>
      </c>
      <c r="K20" s="43" t="str">
        <f>IF(ISNUMBER(A20),VLOOKUP(НМЦ!$B$3,'Справочник данных'!$B$3:$C$92,2,0),"")</f>
        <v/>
      </c>
      <c r="M20" s="49" t="str">
        <f>IF(ISNUMBER(A20),INDEX(НМЦ!D$7:D$300,ROW(B20)-4),"")</f>
        <v/>
      </c>
      <c r="N20" s="30" t="str">
        <f>IF(ISNUMBER(A20),VLOOKUP(INDEX(НМЦ!C$7:C$300,ROW(B20)-4),'Справочник данных'!I$4:J$32,2,0),"")</f>
        <v/>
      </c>
      <c r="O20" s="48" t="str">
        <f t="shared" si="1"/>
        <v/>
      </c>
      <c r="P20" s="48" t="str">
        <f t="shared" si="2"/>
        <v/>
      </c>
      <c r="Q20" s="31" t="str">
        <f t="shared" si="3"/>
        <v/>
      </c>
      <c r="R20" s="48" t="str">
        <f t="shared" si="4"/>
        <v/>
      </c>
      <c r="S20" s="32" t="str">
        <f>IF(ISNUMBER(A20),INDEX(НМЦ!M$7:M$300,ROW(B20)-4),"")</f>
        <v/>
      </c>
      <c r="T20" s="48" t="str">
        <f t="shared" si="5"/>
        <v/>
      </c>
      <c r="U20" s="14" t="str">
        <f>IF(ISNUMBER(A20),INDEX(НМЦ!N$7:N$300,ROW(B20)-4),"")</f>
        <v/>
      </c>
      <c r="V20" s="48" t="str">
        <f t="shared" si="6"/>
        <v/>
      </c>
    </row>
    <row r="21" spans="1:22" ht="23.25" x14ac:dyDescent="0.35">
      <c r="A21" s="49" t="str">
        <f>IF(ISNUMBER(INDEX(НМЦ!A$7:A$300,ROW(B21)-4)),INDEX(НМЦ!A$7:A$300,ROW(B21)-4),"")</f>
        <v/>
      </c>
      <c r="B21" s="39" t="str">
        <f>IF(ISNUMBER(A21),INDEX(НМЦ!B$7:B$300,ROW(B21)-4),"")</f>
        <v/>
      </c>
      <c r="C21" s="39"/>
      <c r="D21" s="39"/>
      <c r="E21" s="40"/>
      <c r="F21" s="49" t="str">
        <f t="shared" si="0"/>
        <v/>
      </c>
      <c r="J21" s="39" t="str">
        <f>IF(ISNUMBER(A21),НМЦ!$B$3,"")</f>
        <v/>
      </c>
      <c r="K21" s="43" t="str">
        <f>IF(ISNUMBER(A21),VLOOKUP(НМЦ!$B$3,'Справочник данных'!$B$3:$C$92,2,0),"")</f>
        <v/>
      </c>
      <c r="M21" s="49" t="str">
        <f>IF(ISNUMBER(A21),INDEX(НМЦ!D$7:D$300,ROW(B21)-4),"")</f>
        <v/>
      </c>
      <c r="N21" s="30" t="str">
        <f>IF(ISNUMBER(A21),VLOOKUP(INDEX(НМЦ!C$7:C$300,ROW(B21)-4),'Справочник данных'!I$4:J$32,2,0),"")</f>
        <v/>
      </c>
      <c r="O21" s="48" t="str">
        <f t="shared" si="1"/>
        <v/>
      </c>
      <c r="P21" s="48" t="str">
        <f t="shared" si="2"/>
        <v/>
      </c>
      <c r="Q21" s="31" t="str">
        <f t="shared" si="3"/>
        <v/>
      </c>
      <c r="R21" s="48" t="str">
        <f t="shared" si="4"/>
        <v/>
      </c>
      <c r="S21" s="32" t="str">
        <f>IF(ISNUMBER(A21),INDEX(НМЦ!M$7:M$300,ROW(B21)-4),"")</f>
        <v/>
      </c>
      <c r="T21" s="48" t="str">
        <f t="shared" si="5"/>
        <v/>
      </c>
      <c r="U21" s="14" t="str">
        <f>IF(ISNUMBER(A21),INDEX(НМЦ!N$7:N$300,ROW(B21)-4),"")</f>
        <v/>
      </c>
      <c r="V21" s="48" t="str">
        <f t="shared" si="6"/>
        <v/>
      </c>
    </row>
    <row r="22" spans="1:22" ht="23.25" x14ac:dyDescent="0.35">
      <c r="A22" s="49" t="str">
        <f>IF(ISNUMBER(INDEX(НМЦ!A$7:A$300,ROW(B22)-4)),INDEX(НМЦ!A$7:A$300,ROW(B22)-4),"")</f>
        <v/>
      </c>
      <c r="B22" s="39" t="str">
        <f>IF(ISNUMBER(A22),INDEX(НМЦ!B$7:B$300,ROW(B22)-4),"")</f>
        <v/>
      </c>
      <c r="C22" s="39"/>
      <c r="D22" s="39"/>
      <c r="E22" s="40"/>
      <c r="F22" s="49" t="str">
        <f t="shared" si="0"/>
        <v/>
      </c>
      <c r="J22" s="39" t="str">
        <f>IF(ISNUMBER(A22),НМЦ!$B$3,"")</f>
        <v/>
      </c>
      <c r="K22" s="43" t="str">
        <f>IF(ISNUMBER(A22),VLOOKUP(НМЦ!$B$3,'Справочник данных'!$B$3:$C$92,2,0),"")</f>
        <v/>
      </c>
      <c r="M22" s="49" t="str">
        <f>IF(ISNUMBER(A22),INDEX(НМЦ!D$7:D$300,ROW(B22)-4),"")</f>
        <v/>
      </c>
      <c r="N22" s="30" t="str">
        <f>IF(ISNUMBER(A22),VLOOKUP(INDEX(НМЦ!C$7:C$300,ROW(B22)-4),'Справочник данных'!I$4:J$32,2,0),"")</f>
        <v/>
      </c>
      <c r="O22" s="48" t="str">
        <f t="shared" si="1"/>
        <v/>
      </c>
      <c r="P22" s="48" t="str">
        <f t="shared" si="2"/>
        <v/>
      </c>
      <c r="Q22" s="31" t="str">
        <f t="shared" si="3"/>
        <v/>
      </c>
      <c r="R22" s="48" t="str">
        <f t="shared" si="4"/>
        <v/>
      </c>
      <c r="S22" s="32" t="str">
        <f>IF(ISNUMBER(A22),INDEX(НМЦ!M$7:M$300,ROW(B22)-4),"")</f>
        <v/>
      </c>
      <c r="T22" s="48" t="str">
        <f t="shared" si="5"/>
        <v/>
      </c>
      <c r="U22" s="14" t="str">
        <f>IF(ISNUMBER(A22),INDEX(НМЦ!N$7:N$300,ROW(B22)-4),"")</f>
        <v/>
      </c>
      <c r="V22" s="48" t="str">
        <f t="shared" si="6"/>
        <v/>
      </c>
    </row>
    <row r="23" spans="1:22" ht="23.25" x14ac:dyDescent="0.35">
      <c r="A23" s="49" t="str">
        <f>IF(ISNUMBER(INDEX(НМЦ!A$7:A$300,ROW(B23)-4)),INDEX(НМЦ!A$7:A$300,ROW(B23)-4),"")</f>
        <v/>
      </c>
      <c r="B23" s="39" t="str">
        <f>IF(ISNUMBER(A23),INDEX(НМЦ!B$7:B$300,ROW(B23)-4),"")</f>
        <v/>
      </c>
      <c r="C23" s="39"/>
      <c r="D23" s="39"/>
      <c r="E23" s="40"/>
      <c r="F23" s="49" t="str">
        <f t="shared" si="0"/>
        <v/>
      </c>
      <c r="J23" s="39" t="str">
        <f>IF(ISNUMBER(A23),НМЦ!$B$3,"")</f>
        <v/>
      </c>
      <c r="K23" s="43" t="str">
        <f>IF(ISNUMBER(A23),VLOOKUP(НМЦ!$B$3,'Справочник данных'!$B$3:$C$92,2,0),"")</f>
        <v/>
      </c>
      <c r="M23" s="49" t="str">
        <f>IF(ISNUMBER(A23),INDEX(НМЦ!D$7:D$300,ROW(B23)-4),"")</f>
        <v/>
      </c>
      <c r="N23" s="30" t="str">
        <f>IF(ISNUMBER(A23),VLOOKUP(INDEX(НМЦ!C$7:C$300,ROW(B23)-4),'Справочник данных'!I$4:J$32,2,0),"")</f>
        <v/>
      </c>
      <c r="O23" s="48" t="str">
        <f t="shared" si="1"/>
        <v/>
      </c>
      <c r="P23" s="48" t="str">
        <f t="shared" si="2"/>
        <v/>
      </c>
      <c r="Q23" s="31" t="str">
        <f t="shared" si="3"/>
        <v/>
      </c>
      <c r="R23" s="48" t="str">
        <f t="shared" si="4"/>
        <v/>
      </c>
      <c r="S23" s="32" t="str">
        <f>IF(ISNUMBER(A23),INDEX(НМЦ!M$7:M$300,ROW(B23)-4),"")</f>
        <v/>
      </c>
      <c r="T23" s="48" t="str">
        <f t="shared" si="5"/>
        <v/>
      </c>
      <c r="U23" s="14" t="str">
        <f>IF(ISNUMBER(A23),INDEX(НМЦ!N$7:N$300,ROW(B23)-4),"")</f>
        <v/>
      </c>
      <c r="V23" s="48" t="str">
        <f t="shared" si="6"/>
        <v/>
      </c>
    </row>
    <row r="24" spans="1:22" ht="23.25" x14ac:dyDescent="0.35">
      <c r="A24" s="49" t="str">
        <f>IF(ISNUMBER(INDEX(НМЦ!A$7:A$300,ROW(B24)-4)),INDEX(НМЦ!A$7:A$300,ROW(B24)-4),"")</f>
        <v/>
      </c>
      <c r="B24" s="39" t="str">
        <f>IF(ISNUMBER(A24),INDEX(НМЦ!B$7:B$300,ROW(B24)-4),"")</f>
        <v/>
      </c>
      <c r="C24" s="39"/>
      <c r="D24" s="39"/>
      <c r="E24" s="40"/>
      <c r="F24" s="49" t="str">
        <f t="shared" si="0"/>
        <v/>
      </c>
      <c r="J24" s="39" t="str">
        <f>IF(ISNUMBER(A24),НМЦ!$B$3,"")</f>
        <v/>
      </c>
      <c r="K24" s="43" t="str">
        <f>IF(ISNUMBER(A24),VLOOKUP(НМЦ!$B$3,'Справочник данных'!$B$3:$C$92,2,0),"")</f>
        <v/>
      </c>
      <c r="M24" s="49" t="str">
        <f>IF(ISNUMBER(A24),INDEX(НМЦ!D$7:D$300,ROW(B24)-4),"")</f>
        <v/>
      </c>
      <c r="N24" s="30" t="str">
        <f>IF(ISNUMBER(A24),VLOOKUP(INDEX(НМЦ!C$7:C$300,ROW(B24)-4),'Справочник данных'!I$4:J$32,2,0),"")</f>
        <v/>
      </c>
      <c r="O24" s="48" t="str">
        <f t="shared" si="1"/>
        <v/>
      </c>
      <c r="P24" s="48" t="str">
        <f t="shared" si="2"/>
        <v/>
      </c>
      <c r="Q24" s="31" t="str">
        <f t="shared" si="3"/>
        <v/>
      </c>
      <c r="R24" s="48" t="str">
        <f t="shared" si="4"/>
        <v/>
      </c>
      <c r="S24" s="32" t="str">
        <f>IF(ISNUMBER(A24),INDEX(НМЦ!M$7:M$300,ROW(B24)-4),"")</f>
        <v/>
      </c>
      <c r="T24" s="48" t="str">
        <f t="shared" si="5"/>
        <v/>
      </c>
      <c r="U24" s="14" t="str">
        <f>IF(ISNUMBER(A24),INDEX(НМЦ!N$7:N$300,ROW(B24)-4),"")</f>
        <v/>
      </c>
      <c r="V24" s="48" t="str">
        <f t="shared" si="6"/>
        <v/>
      </c>
    </row>
    <row r="25" spans="1:22" ht="23.25" x14ac:dyDescent="0.35">
      <c r="A25" s="49" t="str">
        <f>IF(ISNUMBER(INDEX(НМЦ!A$7:A$300,ROW(B25)-4)),INDEX(НМЦ!A$7:A$300,ROW(B25)-4),"")</f>
        <v/>
      </c>
      <c r="B25" s="39" t="str">
        <f>IF(ISNUMBER(A25),INDEX(НМЦ!B$7:B$300,ROW(B25)-4),"")</f>
        <v/>
      </c>
      <c r="C25" s="39"/>
      <c r="D25" s="39"/>
      <c r="E25" s="40"/>
      <c r="F25" s="49" t="str">
        <f t="shared" si="0"/>
        <v/>
      </c>
      <c r="J25" s="39" t="str">
        <f>IF(ISNUMBER(A25),НМЦ!$B$3,"")</f>
        <v/>
      </c>
      <c r="K25" s="43" t="str">
        <f>IF(ISNUMBER(A25),VLOOKUP(НМЦ!$B$3,'Справочник данных'!$B$3:$C$92,2,0),"")</f>
        <v/>
      </c>
      <c r="M25" s="49" t="str">
        <f>IF(ISNUMBER(A25),INDEX(НМЦ!D$7:D$300,ROW(B25)-4),"")</f>
        <v/>
      </c>
      <c r="N25" s="30" t="str">
        <f>IF(ISNUMBER(A25),VLOOKUP(INDEX(НМЦ!C$7:C$300,ROW(B25)-4),'Справочник данных'!I$4:J$32,2,0),"")</f>
        <v/>
      </c>
      <c r="O25" s="48" t="str">
        <f t="shared" si="1"/>
        <v/>
      </c>
      <c r="P25" s="48" t="str">
        <f t="shared" si="2"/>
        <v/>
      </c>
      <c r="Q25" s="31" t="str">
        <f t="shared" si="3"/>
        <v/>
      </c>
      <c r="R25" s="48" t="str">
        <f t="shared" si="4"/>
        <v/>
      </c>
      <c r="S25" s="32" t="str">
        <f>IF(ISNUMBER(A25),INDEX(НМЦ!M$7:M$300,ROW(B25)-4),"")</f>
        <v/>
      </c>
      <c r="T25" s="48" t="str">
        <f t="shared" si="5"/>
        <v/>
      </c>
      <c r="U25" s="14" t="str">
        <f>IF(ISNUMBER(A25),INDEX(НМЦ!N$7:N$300,ROW(B25)-4),"")</f>
        <v/>
      </c>
      <c r="V25" s="48" t="str">
        <f t="shared" si="6"/>
        <v/>
      </c>
    </row>
    <row r="26" spans="1:22" ht="23.25" x14ac:dyDescent="0.35">
      <c r="A26" s="49" t="str">
        <f>IF(ISNUMBER(INDEX(НМЦ!A$7:A$300,ROW(B26)-4)),INDEX(НМЦ!A$7:A$300,ROW(B26)-4),"")</f>
        <v/>
      </c>
      <c r="B26" s="39" t="str">
        <f>IF(ISNUMBER(A26),INDEX(НМЦ!B$7:B$300,ROW(B26)-4),"")</f>
        <v/>
      </c>
      <c r="C26" s="39"/>
      <c r="D26" s="39"/>
      <c r="E26" s="40"/>
      <c r="F26" s="49" t="str">
        <f t="shared" si="0"/>
        <v/>
      </c>
      <c r="J26" s="39" t="str">
        <f>IF(ISNUMBER(A26),НМЦ!$B$3,"")</f>
        <v/>
      </c>
      <c r="K26" s="43" t="str">
        <f>IF(ISNUMBER(A26),VLOOKUP(НМЦ!$B$3,'Справочник данных'!$B$3:$C$92,2,0),"")</f>
        <v/>
      </c>
      <c r="M26" s="49" t="str">
        <f>IF(ISNUMBER(A26),INDEX(НМЦ!D$7:D$300,ROW(B26)-4),"")</f>
        <v/>
      </c>
      <c r="N26" s="30" t="str">
        <f>IF(ISNUMBER(A26),VLOOKUP(INDEX(НМЦ!C$7:C$300,ROW(B26)-4),'Справочник данных'!I$4:J$32,2,0),"")</f>
        <v/>
      </c>
      <c r="O26" s="48" t="str">
        <f t="shared" si="1"/>
        <v/>
      </c>
      <c r="P26" s="48" t="str">
        <f t="shared" si="2"/>
        <v/>
      </c>
      <c r="Q26" s="31" t="str">
        <f t="shared" si="3"/>
        <v/>
      </c>
      <c r="R26" s="48" t="str">
        <f t="shared" si="4"/>
        <v/>
      </c>
      <c r="S26" s="32" t="str">
        <f>IF(ISNUMBER(A26),INDEX(НМЦ!M$7:M$300,ROW(B26)-4),"")</f>
        <v/>
      </c>
      <c r="T26" s="48" t="str">
        <f t="shared" si="5"/>
        <v/>
      </c>
      <c r="U26" s="14" t="str">
        <f>IF(ISNUMBER(A26),INDEX(НМЦ!N$7:N$300,ROW(B26)-4),"")</f>
        <v/>
      </c>
      <c r="V26" s="48" t="str">
        <f t="shared" si="6"/>
        <v/>
      </c>
    </row>
    <row r="27" spans="1:22" ht="23.25" x14ac:dyDescent="0.35">
      <c r="A27" s="49" t="str">
        <f>IF(ISNUMBER(INDEX(НМЦ!A$7:A$300,ROW(B27)-4)),INDEX(НМЦ!A$7:A$300,ROW(B27)-4),"")</f>
        <v/>
      </c>
      <c r="B27" s="39" t="str">
        <f>IF(ISNUMBER(A27),INDEX(НМЦ!B$7:B$300,ROW(B27)-4),"")</f>
        <v/>
      </c>
      <c r="C27" s="39"/>
      <c r="D27" s="39"/>
      <c r="E27" s="40"/>
      <c r="F27" s="49" t="str">
        <f t="shared" si="0"/>
        <v/>
      </c>
      <c r="J27" s="39" t="str">
        <f>IF(ISNUMBER(A27),НМЦ!$B$3,"")</f>
        <v/>
      </c>
      <c r="K27" s="43" t="str">
        <f>IF(ISNUMBER(A27),VLOOKUP(НМЦ!$B$3,'Справочник данных'!$B$3:$C$92,2,0),"")</f>
        <v/>
      </c>
      <c r="M27" s="49" t="str">
        <f>IF(ISNUMBER(A27),INDEX(НМЦ!D$7:D$300,ROW(B27)-4),"")</f>
        <v/>
      </c>
      <c r="N27" s="30" t="str">
        <f>IF(ISNUMBER(A27),VLOOKUP(INDEX(НМЦ!C$7:C$300,ROW(B27)-4),'Справочник данных'!I$4:J$32,2,0),"")</f>
        <v/>
      </c>
      <c r="O27" s="48" t="str">
        <f t="shared" si="1"/>
        <v/>
      </c>
      <c r="P27" s="48" t="str">
        <f t="shared" si="2"/>
        <v/>
      </c>
      <c r="Q27" s="31" t="str">
        <f t="shared" si="3"/>
        <v/>
      </c>
      <c r="R27" s="48" t="str">
        <f t="shared" si="4"/>
        <v/>
      </c>
      <c r="S27" s="32" t="str">
        <f>IF(ISNUMBER(A27),INDEX(НМЦ!M$7:M$300,ROW(B27)-4),"")</f>
        <v/>
      </c>
      <c r="T27" s="48" t="str">
        <f t="shared" si="5"/>
        <v/>
      </c>
      <c r="U27" s="14" t="str">
        <f>IF(ISNUMBER(A27),INDEX(НМЦ!N$7:N$300,ROW(B27)-4),"")</f>
        <v/>
      </c>
      <c r="V27" s="48" t="str">
        <f t="shared" si="6"/>
        <v/>
      </c>
    </row>
    <row r="28" spans="1:22" ht="23.25" x14ac:dyDescent="0.35">
      <c r="A28" s="49" t="str">
        <f>IF(ISNUMBER(INDEX(НМЦ!A$7:A$300,ROW(B28)-4)),INDEX(НМЦ!A$7:A$300,ROW(B28)-4),"")</f>
        <v/>
      </c>
      <c r="B28" s="39" t="str">
        <f>IF(ISNUMBER(A28),INDEX(НМЦ!B$7:B$300,ROW(B28)-4),"")</f>
        <v/>
      </c>
      <c r="C28" s="39"/>
      <c r="D28" s="39"/>
      <c r="E28" s="40"/>
      <c r="F28" s="49" t="str">
        <f t="shared" si="0"/>
        <v/>
      </c>
      <c r="J28" s="39" t="str">
        <f>IF(ISNUMBER(A28),НМЦ!$B$3,"")</f>
        <v/>
      </c>
      <c r="K28" s="43" t="str">
        <f>IF(ISNUMBER(A28),VLOOKUP(НМЦ!$B$3,'Справочник данных'!$B$3:$C$92,2,0),"")</f>
        <v/>
      </c>
      <c r="M28" s="49" t="str">
        <f>IF(ISNUMBER(A28),INDEX(НМЦ!D$7:D$300,ROW(B28)-4),"")</f>
        <v/>
      </c>
      <c r="N28" s="30" t="str">
        <f>IF(ISNUMBER(A28),VLOOKUP(INDEX(НМЦ!C$7:C$300,ROW(B28)-4),'Справочник данных'!I$4:J$32,2,0),"")</f>
        <v/>
      </c>
      <c r="O28" s="48" t="str">
        <f t="shared" si="1"/>
        <v/>
      </c>
      <c r="P28" s="48" t="str">
        <f t="shared" si="2"/>
        <v/>
      </c>
      <c r="Q28" s="31" t="str">
        <f t="shared" si="3"/>
        <v/>
      </c>
      <c r="R28" s="48" t="str">
        <f t="shared" si="4"/>
        <v/>
      </c>
      <c r="S28" s="32" t="str">
        <f>IF(ISNUMBER(A28),INDEX(НМЦ!M$7:M$300,ROW(B28)-4),"")</f>
        <v/>
      </c>
      <c r="T28" s="48" t="str">
        <f t="shared" si="5"/>
        <v/>
      </c>
      <c r="U28" s="14" t="str">
        <f>IF(ISNUMBER(A28),INDEX(НМЦ!N$7:N$300,ROW(B28)-4),"")</f>
        <v/>
      </c>
      <c r="V28" s="48" t="str">
        <f t="shared" si="6"/>
        <v/>
      </c>
    </row>
    <row r="29" spans="1:22" ht="23.25" x14ac:dyDescent="0.35">
      <c r="A29" s="49" t="str">
        <f>IF(ISNUMBER(INDEX(НМЦ!A$7:A$300,ROW(B29)-4)),INDEX(НМЦ!A$7:A$300,ROW(B29)-4),"")</f>
        <v/>
      </c>
      <c r="B29" s="39" t="str">
        <f>IF(ISNUMBER(A29),INDEX(НМЦ!B$7:B$300,ROW(B29)-4),"")</f>
        <v/>
      </c>
      <c r="C29" s="39"/>
      <c r="D29" s="39"/>
      <c r="E29" s="40"/>
      <c r="F29" s="49" t="str">
        <f t="shared" si="0"/>
        <v/>
      </c>
      <c r="J29" s="39" t="str">
        <f>IF(ISNUMBER(A29),НМЦ!$B$3,"")</f>
        <v/>
      </c>
      <c r="K29" s="43" t="str">
        <f>IF(ISNUMBER(A29),VLOOKUP(НМЦ!$B$3,'Справочник данных'!$B$3:$C$92,2,0),"")</f>
        <v/>
      </c>
      <c r="M29" s="49" t="str">
        <f>IF(ISNUMBER(A29),INDEX(НМЦ!D$7:D$300,ROW(B29)-4),"")</f>
        <v/>
      </c>
      <c r="N29" s="30" t="str">
        <f>IF(ISNUMBER(A29),VLOOKUP(INDEX(НМЦ!C$7:C$300,ROW(B29)-4),'Справочник данных'!I$4:J$32,2,0),"")</f>
        <v/>
      </c>
      <c r="O29" s="48" t="str">
        <f t="shared" si="1"/>
        <v/>
      </c>
      <c r="P29" s="48" t="str">
        <f t="shared" si="2"/>
        <v/>
      </c>
      <c r="Q29" s="31" t="str">
        <f t="shared" si="3"/>
        <v/>
      </c>
      <c r="R29" s="48" t="str">
        <f t="shared" si="4"/>
        <v/>
      </c>
      <c r="S29" s="32" t="str">
        <f>IF(ISNUMBER(A29),INDEX(НМЦ!M$7:M$300,ROW(B29)-4),"")</f>
        <v/>
      </c>
      <c r="T29" s="48" t="str">
        <f t="shared" si="5"/>
        <v/>
      </c>
      <c r="U29" s="14" t="str">
        <f>IF(ISNUMBER(A29),INDEX(НМЦ!N$7:N$300,ROW(B29)-4),"")</f>
        <v/>
      </c>
      <c r="V29" s="48" t="str">
        <f t="shared" si="6"/>
        <v/>
      </c>
    </row>
    <row r="30" spans="1:22" ht="23.25" x14ac:dyDescent="0.35">
      <c r="A30" s="49" t="str">
        <f>IF(ISNUMBER(INDEX(НМЦ!A$7:A$300,ROW(B30)-4)),INDEX(НМЦ!A$7:A$300,ROW(B30)-4),"")</f>
        <v/>
      </c>
      <c r="B30" s="39" t="str">
        <f>IF(ISNUMBER(A30),INDEX(НМЦ!B$7:B$300,ROW(B30)-4),"")</f>
        <v/>
      </c>
      <c r="C30" s="39"/>
      <c r="D30" s="39"/>
      <c r="E30" s="40"/>
      <c r="F30" s="49" t="str">
        <f t="shared" si="0"/>
        <v/>
      </c>
      <c r="J30" s="39" t="str">
        <f>IF(ISNUMBER(A30),НМЦ!$B$3,"")</f>
        <v/>
      </c>
      <c r="K30" s="43" t="str">
        <f>IF(ISNUMBER(A30),VLOOKUP(НМЦ!$B$3,'Справочник данных'!$B$3:$C$92,2,0),"")</f>
        <v/>
      </c>
      <c r="M30" s="49" t="str">
        <f>IF(ISNUMBER(A30),INDEX(НМЦ!D$7:D$300,ROW(B30)-4),"")</f>
        <v/>
      </c>
      <c r="N30" s="30" t="str">
        <f>IF(ISNUMBER(A30),VLOOKUP(INDEX(НМЦ!C$7:C$300,ROW(B30)-4),'Справочник данных'!I$4:J$32,2,0),"")</f>
        <v/>
      </c>
      <c r="O30" s="48" t="str">
        <f t="shared" si="1"/>
        <v/>
      </c>
      <c r="P30" s="48" t="str">
        <f t="shared" si="2"/>
        <v/>
      </c>
      <c r="Q30" s="31" t="str">
        <f t="shared" si="3"/>
        <v/>
      </c>
      <c r="R30" s="48" t="str">
        <f t="shared" si="4"/>
        <v/>
      </c>
      <c r="S30" s="32" t="str">
        <f>IF(ISNUMBER(A30),INDEX(НМЦ!M$7:M$300,ROW(B30)-4),"")</f>
        <v/>
      </c>
      <c r="T30" s="48" t="str">
        <f t="shared" si="5"/>
        <v/>
      </c>
      <c r="U30" s="14" t="str">
        <f>IF(ISNUMBER(A30),INDEX(НМЦ!N$7:N$300,ROW(B30)-4),"")</f>
        <v/>
      </c>
      <c r="V30" s="48" t="str">
        <f t="shared" si="6"/>
        <v/>
      </c>
    </row>
    <row r="31" spans="1:22" ht="23.25" x14ac:dyDescent="0.35">
      <c r="A31" s="49" t="str">
        <f>IF(ISNUMBER(INDEX(НМЦ!A$7:A$300,ROW(B31)-4)),INDEX(НМЦ!A$7:A$300,ROW(B31)-4),"")</f>
        <v/>
      </c>
      <c r="B31" s="39" t="str">
        <f>IF(ISNUMBER(A31),INDEX(НМЦ!B$7:B$300,ROW(B31)-4),"")</f>
        <v/>
      </c>
      <c r="C31" s="39"/>
      <c r="D31" s="39"/>
      <c r="E31" s="40"/>
      <c r="F31" s="49" t="str">
        <f t="shared" si="0"/>
        <v/>
      </c>
      <c r="J31" s="39" t="str">
        <f>IF(ISNUMBER(A31),НМЦ!$B$3,"")</f>
        <v/>
      </c>
      <c r="K31" s="43" t="str">
        <f>IF(ISNUMBER(A31),VLOOKUP(НМЦ!$B$3,'Справочник данных'!$B$3:$C$92,2,0),"")</f>
        <v/>
      </c>
      <c r="M31" s="49" t="str">
        <f>IF(ISNUMBER(A31),INDEX(НМЦ!D$7:D$300,ROW(B31)-4),"")</f>
        <v/>
      </c>
      <c r="N31" s="30" t="str">
        <f>IF(ISNUMBER(A31),VLOOKUP(INDEX(НМЦ!C$7:C$300,ROW(B31)-4),'Справочник данных'!I$4:J$32,2,0),"")</f>
        <v/>
      </c>
      <c r="O31" s="48" t="str">
        <f t="shared" si="1"/>
        <v/>
      </c>
      <c r="P31" s="48" t="str">
        <f t="shared" si="2"/>
        <v/>
      </c>
      <c r="Q31" s="31" t="str">
        <f t="shared" si="3"/>
        <v/>
      </c>
      <c r="R31" s="48" t="str">
        <f t="shared" si="4"/>
        <v/>
      </c>
      <c r="S31" s="32" t="str">
        <f>IF(ISNUMBER(A31),INDEX(НМЦ!M$7:M$300,ROW(B31)-4),"")</f>
        <v/>
      </c>
      <c r="T31" s="48" t="str">
        <f t="shared" si="5"/>
        <v/>
      </c>
      <c r="U31" s="14" t="str">
        <f>IF(ISNUMBER(A31),INDEX(НМЦ!N$7:N$300,ROW(B31)-4),"")</f>
        <v/>
      </c>
      <c r="V31" s="48" t="str">
        <f t="shared" si="6"/>
        <v/>
      </c>
    </row>
    <row r="32" spans="1:22" ht="23.25" x14ac:dyDescent="0.35">
      <c r="A32" s="49" t="str">
        <f>IF(ISNUMBER(INDEX(НМЦ!A$7:A$300,ROW(B32)-4)),INDEX(НМЦ!A$7:A$300,ROW(B32)-4),"")</f>
        <v/>
      </c>
      <c r="B32" s="39" t="str">
        <f>IF(ISNUMBER(A32),INDEX(НМЦ!B$7:B$300,ROW(B32)-4),"")</f>
        <v/>
      </c>
      <c r="C32" s="39"/>
      <c r="D32" s="39"/>
      <c r="E32" s="40"/>
      <c r="F32" s="49" t="str">
        <f t="shared" si="0"/>
        <v/>
      </c>
      <c r="J32" s="39" t="str">
        <f>IF(ISNUMBER(A32),НМЦ!$B$3,"")</f>
        <v/>
      </c>
      <c r="K32" s="43" t="str">
        <f>IF(ISNUMBER(A32),VLOOKUP(НМЦ!$B$3,'Справочник данных'!$B$3:$C$92,2,0),"")</f>
        <v/>
      </c>
      <c r="M32" s="49" t="str">
        <f>IF(ISNUMBER(A32),INDEX(НМЦ!D$7:D$300,ROW(B32)-4),"")</f>
        <v/>
      </c>
      <c r="N32" s="30" t="str">
        <f>IF(ISNUMBER(A32),VLOOKUP(INDEX(НМЦ!C$7:C$300,ROW(B32)-4),'Справочник данных'!I$4:J$32,2,0),"")</f>
        <v/>
      </c>
      <c r="O32" s="48" t="str">
        <f t="shared" si="1"/>
        <v/>
      </c>
      <c r="P32" s="48" t="str">
        <f t="shared" si="2"/>
        <v/>
      </c>
      <c r="Q32" s="31" t="str">
        <f t="shared" si="3"/>
        <v/>
      </c>
      <c r="R32" s="48" t="str">
        <f t="shared" si="4"/>
        <v/>
      </c>
      <c r="S32" s="32" t="str">
        <f>IF(ISNUMBER(A32),INDEX(НМЦ!M$7:M$300,ROW(B32)-4),"")</f>
        <v/>
      </c>
      <c r="T32" s="48" t="str">
        <f t="shared" si="5"/>
        <v/>
      </c>
      <c r="U32" s="14" t="str">
        <f>IF(ISNUMBER(A32),INDEX(НМЦ!N$7:N$300,ROW(B32)-4),"")</f>
        <v/>
      </c>
      <c r="V32" s="48" t="str">
        <f t="shared" si="6"/>
        <v/>
      </c>
    </row>
    <row r="33" spans="1:22" ht="23.25" x14ac:dyDescent="0.35">
      <c r="A33" s="49" t="str">
        <f>IF(ISNUMBER(INDEX(НМЦ!A$7:A$300,ROW(B33)-4)),INDEX(НМЦ!A$7:A$300,ROW(B33)-4),"")</f>
        <v/>
      </c>
      <c r="B33" s="39" t="str">
        <f>IF(ISNUMBER(A33),INDEX(НМЦ!B$7:B$300,ROW(B33)-4),"")</f>
        <v/>
      </c>
      <c r="C33" s="39"/>
      <c r="D33" s="39"/>
      <c r="E33" s="40"/>
      <c r="F33" s="49" t="str">
        <f t="shared" si="0"/>
        <v/>
      </c>
      <c r="J33" s="39" t="str">
        <f>IF(ISNUMBER(A33),НМЦ!$B$3,"")</f>
        <v/>
      </c>
      <c r="K33" s="43" t="str">
        <f>IF(ISNUMBER(A33),VLOOKUP(НМЦ!$B$3,'Справочник данных'!$B$3:$C$92,2,0),"")</f>
        <v/>
      </c>
      <c r="M33" s="49" t="str">
        <f>IF(ISNUMBER(A33),INDEX(НМЦ!D$7:D$300,ROW(B33)-4),"")</f>
        <v/>
      </c>
      <c r="N33" s="30" t="str">
        <f>IF(ISNUMBER(A33),VLOOKUP(INDEX(НМЦ!C$7:C$300,ROW(B33)-4),'Справочник данных'!I$4:J$32,2,0),"")</f>
        <v/>
      </c>
      <c r="O33" s="48" t="str">
        <f t="shared" si="1"/>
        <v/>
      </c>
      <c r="P33" s="48" t="str">
        <f t="shared" si="2"/>
        <v/>
      </c>
      <c r="Q33" s="31" t="str">
        <f t="shared" si="3"/>
        <v/>
      </c>
      <c r="R33" s="48" t="str">
        <f t="shared" si="4"/>
        <v/>
      </c>
      <c r="S33" s="32" t="str">
        <f>IF(ISNUMBER(A33),INDEX(НМЦ!M$7:M$300,ROW(B33)-4),"")</f>
        <v/>
      </c>
      <c r="T33" s="48" t="str">
        <f t="shared" si="5"/>
        <v/>
      </c>
      <c r="U33" s="14" t="str">
        <f>IF(ISNUMBER(A33),INDEX(НМЦ!N$7:N$300,ROW(B33)-4),"")</f>
        <v/>
      </c>
      <c r="V33" s="48" t="str">
        <f t="shared" si="6"/>
        <v/>
      </c>
    </row>
    <row r="34" spans="1:22" ht="23.25" x14ac:dyDescent="0.35">
      <c r="A34" s="49" t="str">
        <f>IF(ISNUMBER(INDEX(НМЦ!A$7:A$300,ROW(B34)-4)),INDEX(НМЦ!A$7:A$300,ROW(B34)-4),"")</f>
        <v/>
      </c>
      <c r="B34" s="39" t="str">
        <f>IF(ISNUMBER(A34),INDEX(НМЦ!B$7:B$300,ROW(B34)-4),"")</f>
        <v/>
      </c>
      <c r="C34" s="39"/>
      <c r="D34" s="39"/>
      <c r="E34" s="40"/>
      <c r="F34" s="49" t="str">
        <f t="shared" si="0"/>
        <v/>
      </c>
      <c r="J34" s="39" t="str">
        <f>IF(ISNUMBER(A34),НМЦ!$B$3,"")</f>
        <v/>
      </c>
      <c r="K34" s="43" t="str">
        <f>IF(ISNUMBER(A34),VLOOKUP(НМЦ!$B$3,'Справочник данных'!$B$3:$C$92,2,0),"")</f>
        <v/>
      </c>
      <c r="M34" s="49" t="str">
        <f>IF(ISNUMBER(A34),INDEX(НМЦ!D$7:D$300,ROW(B34)-4),"")</f>
        <v/>
      </c>
      <c r="N34" s="30" t="str">
        <f>IF(ISNUMBER(A34),VLOOKUP(INDEX(НМЦ!C$7:C$300,ROW(B34)-4),'Справочник данных'!I$4:J$32,2,0),"")</f>
        <v/>
      </c>
      <c r="O34" s="48" t="str">
        <f t="shared" si="1"/>
        <v/>
      </c>
      <c r="P34" s="48" t="str">
        <f t="shared" si="2"/>
        <v/>
      </c>
      <c r="Q34" s="31" t="str">
        <f t="shared" si="3"/>
        <v/>
      </c>
      <c r="R34" s="48" t="str">
        <f t="shared" si="4"/>
        <v/>
      </c>
      <c r="S34" s="32" t="str">
        <f>IF(ISNUMBER(A34),INDEX(НМЦ!M$7:M$300,ROW(B34)-4),"")</f>
        <v/>
      </c>
      <c r="T34" s="48" t="str">
        <f t="shared" si="5"/>
        <v/>
      </c>
      <c r="U34" s="14" t="str">
        <f>IF(ISNUMBER(A34),INDEX(НМЦ!N$7:N$300,ROW(B34)-4),"")</f>
        <v/>
      </c>
      <c r="V34" s="48" t="str">
        <f t="shared" si="6"/>
        <v/>
      </c>
    </row>
    <row r="35" spans="1:22" ht="23.25" x14ac:dyDescent="0.35">
      <c r="A35" s="49" t="str">
        <f>IF(ISNUMBER(INDEX(НМЦ!A$7:A$300,ROW(B35)-4)),INDEX(НМЦ!A$7:A$300,ROW(B35)-4),"")</f>
        <v/>
      </c>
      <c r="B35" s="39" t="str">
        <f>IF(ISNUMBER(A35),INDEX(НМЦ!B$7:B$300,ROW(B35)-4),"")</f>
        <v/>
      </c>
      <c r="C35" s="39"/>
      <c r="D35" s="39"/>
      <c r="E35" s="40"/>
      <c r="F35" s="49" t="str">
        <f t="shared" si="0"/>
        <v/>
      </c>
      <c r="J35" s="39" t="str">
        <f>IF(ISNUMBER(A35),НМЦ!$B$3,"")</f>
        <v/>
      </c>
      <c r="K35" s="43" t="str">
        <f>IF(ISNUMBER(A35),VLOOKUP(НМЦ!$B$3,'Справочник данных'!$B$3:$C$92,2,0),"")</f>
        <v/>
      </c>
      <c r="M35" s="49" t="str">
        <f>IF(ISNUMBER(A35),INDEX(НМЦ!D$7:D$300,ROW(B35)-4),"")</f>
        <v/>
      </c>
      <c r="N35" s="30" t="str">
        <f>IF(ISNUMBER(A35),VLOOKUP(INDEX(НМЦ!C$7:C$300,ROW(B35)-4),'Справочник данных'!I$4:J$32,2,0),"")</f>
        <v/>
      </c>
      <c r="O35" s="48" t="str">
        <f t="shared" si="1"/>
        <v/>
      </c>
      <c r="P35" s="48" t="str">
        <f t="shared" si="2"/>
        <v/>
      </c>
      <c r="Q35" s="31" t="str">
        <f t="shared" si="3"/>
        <v/>
      </c>
      <c r="R35" s="48" t="str">
        <f t="shared" si="4"/>
        <v/>
      </c>
      <c r="S35" s="32" t="str">
        <f>IF(ISNUMBER(A35),INDEX(НМЦ!M$7:M$300,ROW(B35)-4),"")</f>
        <v/>
      </c>
      <c r="T35" s="48" t="str">
        <f t="shared" si="5"/>
        <v/>
      </c>
      <c r="U35" s="14" t="str">
        <f>IF(ISNUMBER(A35),INDEX(НМЦ!N$7:N$300,ROW(B35)-4),"")</f>
        <v/>
      </c>
      <c r="V35" s="48" t="str">
        <f t="shared" si="6"/>
        <v/>
      </c>
    </row>
    <row r="36" spans="1:22" ht="23.25" x14ac:dyDescent="0.35">
      <c r="A36" s="49" t="str">
        <f>IF(ISNUMBER(INDEX(НМЦ!A$7:A$300,ROW(B36)-4)),INDEX(НМЦ!A$7:A$300,ROW(B36)-4),"")</f>
        <v/>
      </c>
      <c r="B36" s="39" t="str">
        <f>IF(ISNUMBER(A36),INDEX(НМЦ!B$7:B$300,ROW(B36)-4),"")</f>
        <v/>
      </c>
      <c r="C36" s="39"/>
      <c r="D36" s="39"/>
      <c r="E36" s="40"/>
      <c r="F36" s="49" t="str">
        <f t="shared" si="0"/>
        <v/>
      </c>
      <c r="J36" s="39" t="str">
        <f>IF(ISNUMBER(A36),НМЦ!$B$3,"")</f>
        <v/>
      </c>
      <c r="K36" s="43" t="str">
        <f>IF(ISNUMBER(A36),VLOOKUP(НМЦ!$B$3,'Справочник данных'!$B$3:$C$92,2,0),"")</f>
        <v/>
      </c>
      <c r="M36" s="49" t="str">
        <f>IF(ISNUMBER(A36),INDEX(НМЦ!D$7:D$300,ROW(B36)-4),"")</f>
        <v/>
      </c>
      <c r="N36" s="30" t="str">
        <f>IF(ISNUMBER(A36),VLOOKUP(INDEX(НМЦ!C$7:C$300,ROW(B36)-4),'Справочник данных'!I$4:J$32,2,0),"")</f>
        <v/>
      </c>
      <c r="O36" s="48" t="str">
        <f t="shared" si="1"/>
        <v/>
      </c>
      <c r="P36" s="48" t="str">
        <f t="shared" si="2"/>
        <v/>
      </c>
      <c r="Q36" s="31" t="str">
        <f t="shared" si="3"/>
        <v/>
      </c>
      <c r="R36" s="48" t="str">
        <f t="shared" si="4"/>
        <v/>
      </c>
      <c r="S36" s="32" t="str">
        <f>IF(ISNUMBER(A36),INDEX(НМЦ!M$7:M$300,ROW(B36)-4),"")</f>
        <v/>
      </c>
      <c r="T36" s="48" t="str">
        <f t="shared" si="5"/>
        <v/>
      </c>
      <c r="U36" s="14" t="str">
        <f>IF(ISNUMBER(A36),INDEX(НМЦ!N$7:N$300,ROW(B36)-4),"")</f>
        <v/>
      </c>
      <c r="V36" s="48" t="str">
        <f t="shared" si="6"/>
        <v/>
      </c>
    </row>
    <row r="37" spans="1:22" ht="23.25" x14ac:dyDescent="0.35">
      <c r="A37" s="49" t="str">
        <f>IF(ISNUMBER(INDEX(НМЦ!A$7:A$300,ROW(B37)-4)),INDEX(НМЦ!A$7:A$300,ROW(B37)-4),"")</f>
        <v/>
      </c>
      <c r="B37" s="39" t="str">
        <f>IF(ISNUMBER(A37),INDEX(НМЦ!B$7:B$300,ROW(B37)-4),"")</f>
        <v/>
      </c>
      <c r="C37" s="39"/>
      <c r="D37" s="39"/>
      <c r="E37" s="40"/>
      <c r="F37" s="49" t="str">
        <f t="shared" si="0"/>
        <v/>
      </c>
      <c r="J37" s="39" t="str">
        <f>IF(ISNUMBER(A37),НМЦ!$B$3,"")</f>
        <v/>
      </c>
      <c r="K37" s="43" t="str">
        <f>IF(ISNUMBER(A37),VLOOKUP(НМЦ!$B$3,'Справочник данных'!$B$3:$C$92,2,0),"")</f>
        <v/>
      </c>
      <c r="M37" s="49" t="str">
        <f>IF(ISNUMBER(A37),INDEX(НМЦ!D$7:D$300,ROW(B37)-4),"")</f>
        <v/>
      </c>
      <c r="N37" s="30" t="str">
        <f>IF(ISNUMBER(A37),VLOOKUP(INDEX(НМЦ!C$7:C$300,ROW(B37)-4),'Справочник данных'!I$4:J$32,2,0),"")</f>
        <v/>
      </c>
      <c r="O37" s="48" t="str">
        <f t="shared" si="1"/>
        <v/>
      </c>
      <c r="P37" s="48" t="str">
        <f t="shared" si="2"/>
        <v/>
      </c>
      <c r="Q37" s="31" t="str">
        <f t="shared" si="3"/>
        <v/>
      </c>
      <c r="R37" s="48" t="str">
        <f t="shared" si="4"/>
        <v/>
      </c>
      <c r="S37" s="32" t="str">
        <f>IF(ISNUMBER(A37),INDEX(НМЦ!M$7:M$300,ROW(B37)-4),"")</f>
        <v/>
      </c>
      <c r="T37" s="48" t="str">
        <f t="shared" si="5"/>
        <v/>
      </c>
      <c r="U37" s="14" t="str">
        <f>IF(ISNUMBER(A37),INDEX(НМЦ!N$7:N$300,ROW(B37)-4),"")</f>
        <v/>
      </c>
      <c r="V37" s="48" t="str">
        <f t="shared" si="6"/>
        <v/>
      </c>
    </row>
    <row r="38" spans="1:22" ht="23.25" x14ac:dyDescent="0.35">
      <c r="A38" s="49" t="str">
        <f>IF(ISNUMBER(INDEX(НМЦ!A$7:A$300,ROW(B38)-4)),INDEX(НМЦ!A$7:A$300,ROW(B38)-4),"")</f>
        <v/>
      </c>
      <c r="B38" s="39" t="str">
        <f>IF(ISNUMBER(A38),INDEX(НМЦ!B$7:B$300,ROW(B38)-4),"")</f>
        <v/>
      </c>
      <c r="C38" s="39"/>
      <c r="D38" s="39"/>
      <c r="E38" s="40"/>
      <c r="F38" s="49" t="str">
        <f t="shared" si="0"/>
        <v/>
      </c>
      <c r="J38" s="39" t="str">
        <f>IF(ISNUMBER(A38),НМЦ!$B$3,"")</f>
        <v/>
      </c>
      <c r="K38" s="43" t="str">
        <f>IF(ISNUMBER(A38),VLOOKUP(НМЦ!$B$3,'Справочник данных'!$B$3:$C$92,2,0),"")</f>
        <v/>
      </c>
      <c r="M38" s="49" t="str">
        <f>IF(ISNUMBER(A38),INDEX(НМЦ!D$7:D$300,ROW(B38)-4),"")</f>
        <v/>
      </c>
      <c r="N38" s="30" t="str">
        <f>IF(ISNUMBER(A38),VLOOKUP(INDEX(НМЦ!C$7:C$300,ROW(B38)-4),'Справочник данных'!I$4:J$32,2,0),"")</f>
        <v/>
      </c>
      <c r="O38" s="48" t="str">
        <f t="shared" si="1"/>
        <v/>
      </c>
      <c r="P38" s="48" t="str">
        <f t="shared" si="2"/>
        <v/>
      </c>
      <c r="Q38" s="31" t="str">
        <f t="shared" si="3"/>
        <v/>
      </c>
      <c r="R38" s="48" t="str">
        <f t="shared" si="4"/>
        <v/>
      </c>
      <c r="S38" s="32" t="str">
        <f>IF(ISNUMBER(A38),INDEX(НМЦ!M$7:M$300,ROW(B38)-4),"")</f>
        <v/>
      </c>
      <c r="T38" s="48" t="str">
        <f t="shared" si="5"/>
        <v/>
      </c>
      <c r="U38" s="14" t="str">
        <f>IF(ISNUMBER(A38),INDEX(НМЦ!N$7:N$300,ROW(B38)-4),"")</f>
        <v/>
      </c>
      <c r="V38" s="48" t="str">
        <f t="shared" si="6"/>
        <v/>
      </c>
    </row>
    <row r="39" spans="1:22" ht="23.25" x14ac:dyDescent="0.35">
      <c r="A39" s="49" t="str">
        <f>IF(ISNUMBER(INDEX(НМЦ!A$7:A$300,ROW(B39)-4)),INDEX(НМЦ!A$7:A$300,ROW(B39)-4),"")</f>
        <v/>
      </c>
      <c r="B39" s="39" t="str">
        <f>IF(ISNUMBER(A39),INDEX(НМЦ!B$7:B$300,ROW(B39)-4),"")</f>
        <v/>
      </c>
      <c r="C39" s="39"/>
      <c r="D39" s="39"/>
      <c r="E39" s="40"/>
      <c r="F39" s="49" t="str">
        <f t="shared" si="0"/>
        <v/>
      </c>
      <c r="J39" s="39" t="str">
        <f>IF(ISNUMBER(A39),НМЦ!$B$3,"")</f>
        <v/>
      </c>
      <c r="K39" s="43" t="str">
        <f>IF(ISNUMBER(A39),VLOOKUP(НМЦ!$B$3,'Справочник данных'!$B$3:$C$92,2,0),"")</f>
        <v/>
      </c>
      <c r="M39" s="49" t="str">
        <f>IF(ISNUMBER(A39),INDEX(НМЦ!D$7:D$300,ROW(B39)-4),"")</f>
        <v/>
      </c>
      <c r="N39" s="30" t="str">
        <f>IF(ISNUMBER(A39),VLOOKUP(INDEX(НМЦ!C$7:C$300,ROW(B39)-4),'Справочник данных'!I$4:J$32,2,0),"")</f>
        <v/>
      </c>
      <c r="O39" s="48" t="str">
        <f t="shared" si="1"/>
        <v/>
      </c>
      <c r="P39" s="48" t="str">
        <f t="shared" si="2"/>
        <v/>
      </c>
      <c r="Q39" s="31" t="str">
        <f t="shared" si="3"/>
        <v/>
      </c>
      <c r="R39" s="48" t="str">
        <f t="shared" si="4"/>
        <v/>
      </c>
      <c r="S39" s="32" t="str">
        <f>IF(ISNUMBER(A39),INDEX(НМЦ!M$7:M$300,ROW(B39)-4),"")</f>
        <v/>
      </c>
      <c r="T39" s="48" t="str">
        <f t="shared" si="5"/>
        <v/>
      </c>
      <c r="U39" s="14" t="str">
        <f>IF(ISNUMBER(A39),INDEX(НМЦ!N$7:N$300,ROW(B39)-4),"")</f>
        <v/>
      </c>
      <c r="V39" s="48" t="str">
        <f t="shared" si="6"/>
        <v/>
      </c>
    </row>
    <row r="40" spans="1:22" ht="23.25" x14ac:dyDescent="0.35">
      <c r="A40" s="49" t="str">
        <f>IF(ISNUMBER(INDEX(НМЦ!A$7:A$300,ROW(B40)-4)),INDEX(НМЦ!A$7:A$300,ROW(B40)-4),"")</f>
        <v/>
      </c>
      <c r="B40" s="39" t="str">
        <f>IF(ISNUMBER(A40),INDEX(НМЦ!B$7:B$300,ROW(B40)-4),"")</f>
        <v/>
      </c>
      <c r="C40" s="39"/>
      <c r="D40" s="39"/>
      <c r="E40" s="40"/>
      <c r="F40" s="49" t="str">
        <f t="shared" si="0"/>
        <v/>
      </c>
      <c r="J40" s="39" t="str">
        <f>IF(ISNUMBER(A40),НМЦ!$B$3,"")</f>
        <v/>
      </c>
      <c r="K40" s="43" t="str">
        <f>IF(ISNUMBER(A40),VLOOKUP(НМЦ!$B$3,'Справочник данных'!$B$3:$C$92,2,0),"")</f>
        <v/>
      </c>
      <c r="M40" s="49" t="str">
        <f>IF(ISNUMBER(A40),INDEX(НМЦ!D$7:D$300,ROW(B40)-4),"")</f>
        <v/>
      </c>
      <c r="N40" s="30" t="str">
        <f>IF(ISNUMBER(A40),VLOOKUP(INDEX(НМЦ!C$7:C$300,ROW(B40)-4),'Справочник данных'!I$4:J$32,2,0),"")</f>
        <v/>
      </c>
      <c r="O40" s="48" t="str">
        <f t="shared" si="1"/>
        <v/>
      </c>
      <c r="P40" s="48" t="str">
        <f t="shared" si="2"/>
        <v/>
      </c>
      <c r="Q40" s="31" t="str">
        <f t="shared" si="3"/>
        <v/>
      </c>
      <c r="R40" s="48" t="str">
        <f t="shared" si="4"/>
        <v/>
      </c>
      <c r="S40" s="32" t="str">
        <f>IF(ISNUMBER(A40),INDEX(НМЦ!M$7:M$300,ROW(B40)-4),"")</f>
        <v/>
      </c>
      <c r="T40" s="48" t="str">
        <f t="shared" si="5"/>
        <v/>
      </c>
      <c r="U40" s="14" t="str">
        <f>IF(ISNUMBER(A40),INDEX(НМЦ!N$7:N$300,ROW(B40)-4),"")</f>
        <v/>
      </c>
      <c r="V40" s="48" t="str">
        <f t="shared" si="6"/>
        <v/>
      </c>
    </row>
    <row r="41" spans="1:22" ht="23.25" x14ac:dyDescent="0.35">
      <c r="A41" s="49" t="str">
        <f>IF(ISNUMBER(INDEX(НМЦ!A$7:A$300,ROW(B41)-4)),INDEX(НМЦ!A$7:A$300,ROW(B41)-4),"")</f>
        <v/>
      </c>
      <c r="B41" s="39" t="str">
        <f>IF(ISNUMBER(A41),INDEX(НМЦ!B$7:B$300,ROW(B41)-4),"")</f>
        <v/>
      </c>
      <c r="C41" s="39"/>
      <c r="D41" s="39"/>
      <c r="E41" s="40"/>
      <c r="F41" s="49" t="str">
        <f t="shared" si="0"/>
        <v/>
      </c>
      <c r="J41" s="39" t="str">
        <f>IF(ISNUMBER(A41),НМЦ!$B$3,"")</f>
        <v/>
      </c>
      <c r="K41" s="43" t="str">
        <f>IF(ISNUMBER(A41),VLOOKUP(НМЦ!$B$3,'Справочник данных'!$B$3:$C$92,2,0),"")</f>
        <v/>
      </c>
      <c r="M41" s="49" t="str">
        <f>IF(ISNUMBER(A41),INDEX(НМЦ!D$7:D$300,ROW(B41)-4),"")</f>
        <v/>
      </c>
      <c r="N41" s="30" t="str">
        <f>IF(ISNUMBER(A41),VLOOKUP(INDEX(НМЦ!C$7:C$300,ROW(B41)-4),'Справочник данных'!I$4:J$32,2,0),"")</f>
        <v/>
      </c>
      <c r="O41" s="48" t="str">
        <f t="shared" si="1"/>
        <v/>
      </c>
      <c r="P41" s="48" t="str">
        <f t="shared" si="2"/>
        <v/>
      </c>
      <c r="Q41" s="31" t="str">
        <f t="shared" si="3"/>
        <v/>
      </c>
      <c r="R41" s="48" t="str">
        <f t="shared" si="4"/>
        <v/>
      </c>
      <c r="S41" s="32" t="str">
        <f>IF(ISNUMBER(A41),INDEX(НМЦ!M$7:M$300,ROW(B41)-4),"")</f>
        <v/>
      </c>
      <c r="T41" s="48" t="str">
        <f t="shared" si="5"/>
        <v/>
      </c>
      <c r="U41" s="14" t="str">
        <f>IF(ISNUMBER(A41),INDEX(НМЦ!N$7:N$300,ROW(B41)-4),"")</f>
        <v/>
      </c>
      <c r="V41" s="48" t="str">
        <f t="shared" si="6"/>
        <v/>
      </c>
    </row>
    <row r="42" spans="1:22" ht="23.25" x14ac:dyDescent="0.35">
      <c r="A42" s="49" t="str">
        <f>IF(ISNUMBER(INDEX(НМЦ!A$7:A$300,ROW(B42)-4)),INDEX(НМЦ!A$7:A$300,ROW(B42)-4),"")</f>
        <v/>
      </c>
      <c r="B42" s="39" t="str">
        <f>IF(ISNUMBER(A42),INDEX(НМЦ!B$7:B$300,ROW(B42)-4),"")</f>
        <v/>
      </c>
      <c r="C42" s="39"/>
      <c r="D42" s="39"/>
      <c r="E42" s="40"/>
      <c r="F42" s="49" t="str">
        <f t="shared" si="0"/>
        <v/>
      </c>
      <c r="J42" s="39" t="str">
        <f>IF(ISNUMBER(A42),НМЦ!$B$3,"")</f>
        <v/>
      </c>
      <c r="K42" s="43" t="str">
        <f>IF(ISNUMBER(A42),VLOOKUP(НМЦ!$B$3,'Справочник данных'!$B$3:$C$92,2,0),"")</f>
        <v/>
      </c>
      <c r="M42" s="49" t="str">
        <f>IF(ISNUMBER(A42),INDEX(НМЦ!D$7:D$300,ROW(B42)-4),"")</f>
        <v/>
      </c>
      <c r="N42" s="30" t="str">
        <f>IF(ISNUMBER(A42),VLOOKUP(INDEX(НМЦ!C$7:C$300,ROW(B42)-4),'Справочник данных'!I$4:J$32,2,0),"")</f>
        <v/>
      </c>
      <c r="O42" s="48" t="str">
        <f t="shared" si="1"/>
        <v/>
      </c>
      <c r="P42" s="48" t="str">
        <f t="shared" si="2"/>
        <v/>
      </c>
      <c r="Q42" s="31" t="str">
        <f t="shared" si="3"/>
        <v/>
      </c>
      <c r="R42" s="48" t="str">
        <f t="shared" si="4"/>
        <v/>
      </c>
      <c r="S42" s="32" t="str">
        <f>IF(ISNUMBER(A42),INDEX(НМЦ!M$7:M$300,ROW(B42)-4),"")</f>
        <v/>
      </c>
      <c r="T42" s="48" t="str">
        <f t="shared" si="5"/>
        <v/>
      </c>
      <c r="U42" s="14" t="str">
        <f>IF(ISNUMBER(A42),INDEX(НМЦ!N$7:N$300,ROW(B42)-4),"")</f>
        <v/>
      </c>
      <c r="V42" s="48" t="str">
        <f t="shared" si="6"/>
        <v/>
      </c>
    </row>
    <row r="43" spans="1:22" ht="23.25" x14ac:dyDescent="0.35">
      <c r="A43" s="49" t="str">
        <f>IF(ISNUMBER(INDEX(НМЦ!A$7:A$300,ROW(B43)-4)),INDEX(НМЦ!A$7:A$300,ROW(B43)-4),"")</f>
        <v/>
      </c>
      <c r="B43" s="39" t="str">
        <f>IF(ISNUMBER(A43),INDEX(НМЦ!B$7:B$300,ROW(B43)-4),"")</f>
        <v/>
      </c>
      <c r="C43" s="39"/>
      <c r="D43" s="39"/>
      <c r="E43" s="40"/>
      <c r="F43" s="49" t="str">
        <f t="shared" si="0"/>
        <v/>
      </c>
      <c r="J43" s="39" t="str">
        <f>IF(ISNUMBER(A43),НМЦ!$B$3,"")</f>
        <v/>
      </c>
      <c r="K43" s="43" t="str">
        <f>IF(ISNUMBER(A43),VLOOKUP(НМЦ!$B$3,'Справочник данных'!$B$3:$C$92,2,0),"")</f>
        <v/>
      </c>
      <c r="M43" s="49" t="str">
        <f>IF(ISNUMBER(A43),INDEX(НМЦ!D$7:D$300,ROW(B43)-4),"")</f>
        <v/>
      </c>
      <c r="N43" s="30" t="str">
        <f>IF(ISNUMBER(A43),VLOOKUP(INDEX(НМЦ!C$7:C$300,ROW(B43)-4),'Справочник данных'!I$4:J$32,2,0),"")</f>
        <v/>
      </c>
      <c r="O43" s="48" t="str">
        <f t="shared" si="1"/>
        <v/>
      </c>
      <c r="P43" s="48" t="str">
        <f t="shared" si="2"/>
        <v/>
      </c>
      <c r="Q43" s="31" t="str">
        <f t="shared" si="3"/>
        <v/>
      </c>
      <c r="R43" s="48" t="str">
        <f t="shared" si="4"/>
        <v/>
      </c>
      <c r="S43" s="32" t="str">
        <f>IF(ISNUMBER(A43),INDEX(НМЦ!M$7:M$300,ROW(B43)-4),"")</f>
        <v/>
      </c>
      <c r="T43" s="48" t="str">
        <f t="shared" si="5"/>
        <v/>
      </c>
      <c r="U43" s="14" t="str">
        <f>IF(ISNUMBER(A43),INDEX(НМЦ!N$7:N$300,ROW(B43)-4),"")</f>
        <v/>
      </c>
      <c r="V43" s="48" t="str">
        <f t="shared" si="6"/>
        <v/>
      </c>
    </row>
    <row r="44" spans="1:22" ht="23.25" x14ac:dyDescent="0.35">
      <c r="A44" s="49" t="str">
        <f>IF(ISNUMBER(INDEX(НМЦ!A$7:A$300,ROW(B44)-4)),INDEX(НМЦ!A$7:A$300,ROW(B44)-4),"")</f>
        <v/>
      </c>
      <c r="B44" s="39" t="str">
        <f>IF(ISNUMBER(A44),INDEX(НМЦ!B$7:B$300,ROW(B44)-4),"")</f>
        <v/>
      </c>
      <c r="C44" s="39"/>
      <c r="D44" s="39"/>
      <c r="E44" s="40"/>
      <c r="F44" s="49" t="str">
        <f t="shared" si="0"/>
        <v/>
      </c>
      <c r="J44" s="39" t="str">
        <f>IF(ISNUMBER(A44),НМЦ!$B$3,"")</f>
        <v/>
      </c>
      <c r="K44" s="43" t="str">
        <f>IF(ISNUMBER(A44),VLOOKUP(НМЦ!$B$3,'Справочник данных'!$B$3:$C$92,2,0),"")</f>
        <v/>
      </c>
      <c r="M44" s="49" t="str">
        <f>IF(ISNUMBER(A44),INDEX(НМЦ!D$7:D$300,ROW(B44)-4),"")</f>
        <v/>
      </c>
      <c r="N44" s="30" t="str">
        <f>IF(ISNUMBER(A44),VLOOKUP(INDEX(НМЦ!C$7:C$300,ROW(B44)-4),'Справочник данных'!I$4:J$32,2,0),"")</f>
        <v/>
      </c>
      <c r="O44" s="48" t="str">
        <f t="shared" si="1"/>
        <v/>
      </c>
      <c r="P44" s="48" t="str">
        <f t="shared" si="2"/>
        <v/>
      </c>
      <c r="Q44" s="31" t="str">
        <f t="shared" si="3"/>
        <v/>
      </c>
      <c r="R44" s="48" t="str">
        <f t="shared" si="4"/>
        <v/>
      </c>
      <c r="S44" s="32" t="str">
        <f>IF(ISNUMBER(A44),INDEX(НМЦ!M$7:M$300,ROW(B44)-4),"")</f>
        <v/>
      </c>
      <c r="T44" s="48" t="str">
        <f t="shared" si="5"/>
        <v/>
      </c>
      <c r="U44" s="14" t="str">
        <f>IF(ISNUMBER(A44),INDEX(НМЦ!N$7:N$300,ROW(B44)-4),"")</f>
        <v/>
      </c>
      <c r="V44" s="48" t="str">
        <f t="shared" si="6"/>
        <v/>
      </c>
    </row>
    <row r="45" spans="1:22" ht="23.25" x14ac:dyDescent="0.35">
      <c r="A45" s="49" t="str">
        <f>IF(ISNUMBER(INDEX(НМЦ!A$7:A$300,ROW(B45)-4)),INDEX(НМЦ!A$7:A$300,ROW(B45)-4),"")</f>
        <v/>
      </c>
      <c r="B45" s="39" t="str">
        <f>IF(ISNUMBER(A45),INDEX(НМЦ!B$7:B$300,ROW(B45)-4),"")</f>
        <v/>
      </c>
      <c r="C45" s="39"/>
      <c r="D45" s="39"/>
      <c r="E45" s="40"/>
      <c r="F45" s="49" t="str">
        <f t="shared" si="0"/>
        <v/>
      </c>
      <c r="J45" s="39" t="str">
        <f>IF(ISNUMBER(A45),НМЦ!$B$3,"")</f>
        <v/>
      </c>
      <c r="K45" s="43" t="str">
        <f>IF(ISNUMBER(A45),VLOOKUP(НМЦ!$B$3,'Справочник данных'!$B$3:$C$92,2,0),"")</f>
        <v/>
      </c>
      <c r="M45" s="49" t="str">
        <f>IF(ISNUMBER(A45),INDEX(НМЦ!D$7:D$300,ROW(B45)-4),"")</f>
        <v/>
      </c>
      <c r="N45" s="30" t="str">
        <f>IF(ISNUMBER(A45),VLOOKUP(INDEX(НМЦ!C$7:C$300,ROW(B45)-4),'Справочник данных'!I$4:J$32,2,0),"")</f>
        <v/>
      </c>
      <c r="O45" s="48" t="str">
        <f t="shared" si="1"/>
        <v/>
      </c>
      <c r="P45" s="48" t="str">
        <f t="shared" si="2"/>
        <v/>
      </c>
      <c r="Q45" s="31" t="str">
        <f t="shared" si="3"/>
        <v/>
      </c>
      <c r="R45" s="48" t="str">
        <f t="shared" si="4"/>
        <v/>
      </c>
      <c r="S45" s="32" t="str">
        <f>IF(ISNUMBER(A45),INDEX(НМЦ!M$7:M$300,ROW(B45)-4),"")</f>
        <v/>
      </c>
      <c r="T45" s="48" t="str">
        <f t="shared" si="5"/>
        <v/>
      </c>
      <c r="U45" s="14" t="str">
        <f>IF(ISNUMBER(A45),INDEX(НМЦ!N$7:N$300,ROW(B45)-4),"")</f>
        <v/>
      </c>
      <c r="V45" s="48" t="str">
        <f t="shared" si="6"/>
        <v/>
      </c>
    </row>
    <row r="46" spans="1:22" ht="23.25" x14ac:dyDescent="0.35">
      <c r="A46" s="49" t="str">
        <f>IF(ISNUMBER(INDEX(НМЦ!A$7:A$300,ROW(B46)-4)),INDEX(НМЦ!A$7:A$300,ROW(B46)-4),"")</f>
        <v/>
      </c>
      <c r="B46" s="39" t="str">
        <f>IF(ISNUMBER(A46),INDEX(НМЦ!B$7:B$300,ROW(B46)-4),"")</f>
        <v/>
      </c>
      <c r="C46" s="39"/>
      <c r="D46" s="39"/>
      <c r="E46" s="40"/>
      <c r="F46" s="49" t="str">
        <f t="shared" si="0"/>
        <v/>
      </c>
      <c r="J46" s="39" t="str">
        <f>IF(ISNUMBER(A46),НМЦ!$B$3,"")</f>
        <v/>
      </c>
      <c r="K46" s="43" t="str">
        <f>IF(ISNUMBER(A46),VLOOKUP(НМЦ!$B$3,'Справочник данных'!$B$3:$C$92,2,0),"")</f>
        <v/>
      </c>
      <c r="M46" s="49" t="str">
        <f>IF(ISNUMBER(A46),INDEX(НМЦ!D$7:D$300,ROW(B46)-4),"")</f>
        <v/>
      </c>
      <c r="N46" s="30" t="str">
        <f>IF(ISNUMBER(A46),VLOOKUP(INDEX(НМЦ!C$7:C$300,ROW(B46)-4),'Справочник данных'!I$4:J$32,2,0),"")</f>
        <v/>
      </c>
      <c r="O46" s="48" t="str">
        <f t="shared" si="1"/>
        <v/>
      </c>
      <c r="P46" s="48" t="str">
        <f t="shared" si="2"/>
        <v/>
      </c>
      <c r="Q46" s="31" t="str">
        <f t="shared" si="3"/>
        <v/>
      </c>
      <c r="R46" s="48" t="str">
        <f t="shared" si="4"/>
        <v/>
      </c>
      <c r="S46" s="32" t="str">
        <f>IF(ISNUMBER(A46),INDEX(НМЦ!M$7:M$300,ROW(B46)-4),"")</f>
        <v/>
      </c>
      <c r="T46" s="48" t="str">
        <f t="shared" si="5"/>
        <v/>
      </c>
      <c r="U46" s="14" t="str">
        <f>IF(ISNUMBER(A46),INDEX(НМЦ!N$7:N$300,ROW(B46)-4),"")</f>
        <v/>
      </c>
      <c r="V46" s="48" t="str">
        <f t="shared" si="6"/>
        <v/>
      </c>
    </row>
    <row r="47" spans="1:22" ht="23.25" x14ac:dyDescent="0.35">
      <c r="A47" s="49" t="str">
        <f>IF(ISNUMBER(INDEX(НМЦ!A$7:A$300,ROW(B47)-4)),INDEX(НМЦ!A$7:A$300,ROW(B47)-4),"")</f>
        <v/>
      </c>
      <c r="B47" s="39" t="str">
        <f>IF(ISNUMBER(A47),INDEX(НМЦ!B$7:B$300,ROW(B47)-4),"")</f>
        <v/>
      </c>
      <c r="C47" s="39"/>
      <c r="D47" s="39"/>
      <c r="E47" s="40"/>
      <c r="F47" s="49" t="str">
        <f t="shared" si="0"/>
        <v/>
      </c>
      <c r="J47" s="39" t="str">
        <f>IF(ISNUMBER(A47),НМЦ!$B$3,"")</f>
        <v/>
      </c>
      <c r="K47" s="43" t="str">
        <f>IF(ISNUMBER(A47),VLOOKUP(НМЦ!$B$3,'Справочник данных'!$B$3:$C$92,2,0),"")</f>
        <v/>
      </c>
      <c r="M47" s="49" t="str">
        <f>IF(ISNUMBER(A47),INDEX(НМЦ!D$7:D$300,ROW(B47)-4),"")</f>
        <v/>
      </c>
      <c r="N47" s="30" t="str">
        <f>IF(ISNUMBER(A47),VLOOKUP(INDEX(НМЦ!C$7:C$300,ROW(B47)-4),'Справочник данных'!I$4:J$32,2,0),"")</f>
        <v/>
      </c>
      <c r="O47" s="48" t="str">
        <f t="shared" si="1"/>
        <v/>
      </c>
      <c r="P47" s="48" t="str">
        <f t="shared" si="2"/>
        <v/>
      </c>
      <c r="Q47" s="31" t="str">
        <f t="shared" si="3"/>
        <v/>
      </c>
      <c r="R47" s="48" t="str">
        <f t="shared" si="4"/>
        <v/>
      </c>
      <c r="S47" s="32" t="str">
        <f>IF(ISNUMBER(A47),INDEX(НМЦ!M$7:M$300,ROW(B47)-4),"")</f>
        <v/>
      </c>
      <c r="T47" s="48" t="str">
        <f t="shared" si="5"/>
        <v/>
      </c>
      <c r="U47" s="14" t="str">
        <f>IF(ISNUMBER(A47),INDEX(НМЦ!N$7:N$300,ROW(B47)-4),"")</f>
        <v/>
      </c>
      <c r="V47" s="48" t="str">
        <f t="shared" si="6"/>
        <v/>
      </c>
    </row>
    <row r="48" spans="1:22" ht="23.25" x14ac:dyDescent="0.35">
      <c r="A48" s="49" t="str">
        <f>IF(ISNUMBER(INDEX(НМЦ!A$7:A$300,ROW(B48)-4)),INDEX(НМЦ!A$7:A$300,ROW(B48)-4),"")</f>
        <v/>
      </c>
      <c r="B48" s="39" t="str">
        <f>IF(ISNUMBER(A48),INDEX(НМЦ!B$7:B$300,ROW(B48)-4),"")</f>
        <v/>
      </c>
      <c r="C48" s="39"/>
      <c r="D48" s="39"/>
      <c r="E48" s="40"/>
      <c r="F48" s="49" t="str">
        <f t="shared" si="0"/>
        <v/>
      </c>
      <c r="J48" s="39" t="str">
        <f>IF(ISNUMBER(A48),НМЦ!$B$3,"")</f>
        <v/>
      </c>
      <c r="K48" s="43" t="str">
        <f>IF(ISNUMBER(A48),VLOOKUP(НМЦ!$B$3,'Справочник данных'!$B$3:$C$92,2,0),"")</f>
        <v/>
      </c>
      <c r="M48" s="49" t="str">
        <f>IF(ISNUMBER(A48),INDEX(НМЦ!D$7:D$300,ROW(B48)-4),"")</f>
        <v/>
      </c>
      <c r="N48" s="30" t="str">
        <f>IF(ISNUMBER(A48),VLOOKUP(INDEX(НМЦ!C$7:C$300,ROW(B48)-4),'Справочник данных'!I$4:J$32,2,0),"")</f>
        <v/>
      </c>
      <c r="O48" s="48" t="str">
        <f t="shared" si="1"/>
        <v/>
      </c>
      <c r="P48" s="48" t="str">
        <f t="shared" si="2"/>
        <v/>
      </c>
      <c r="Q48" s="31" t="str">
        <f t="shared" si="3"/>
        <v/>
      </c>
      <c r="R48" s="48" t="str">
        <f t="shared" si="4"/>
        <v/>
      </c>
      <c r="S48" s="32" t="str">
        <f>IF(ISNUMBER(A48),INDEX(НМЦ!M$7:M$300,ROW(B48)-4),"")</f>
        <v/>
      </c>
      <c r="T48" s="48" t="str">
        <f t="shared" si="5"/>
        <v/>
      </c>
      <c r="U48" s="14" t="str">
        <f>IF(ISNUMBER(A48),INDEX(НМЦ!N$7:N$300,ROW(B48)-4),"")</f>
        <v/>
      </c>
      <c r="V48" s="48" t="str">
        <f t="shared" si="6"/>
        <v/>
      </c>
    </row>
    <row r="49" spans="1:22" ht="23.25" x14ac:dyDescent="0.35">
      <c r="A49" s="49" t="str">
        <f>IF(ISNUMBER(INDEX(НМЦ!A$7:A$300,ROW(B49)-4)),INDEX(НМЦ!A$7:A$300,ROW(B49)-4),"")</f>
        <v/>
      </c>
      <c r="B49" s="39" t="str">
        <f>IF(ISNUMBER(A49),INDEX(НМЦ!B$7:B$300,ROW(B49)-4),"")</f>
        <v/>
      </c>
      <c r="C49" s="39"/>
      <c r="D49" s="39"/>
      <c r="E49" s="40"/>
      <c r="F49" s="49" t="str">
        <f t="shared" si="0"/>
        <v/>
      </c>
      <c r="J49" s="39" t="str">
        <f>IF(ISNUMBER(A49),НМЦ!$B$3,"")</f>
        <v/>
      </c>
      <c r="K49" s="43" t="str">
        <f>IF(ISNUMBER(A49),VLOOKUP(НМЦ!$B$3,'Справочник данных'!$B$3:$C$92,2,0),"")</f>
        <v/>
      </c>
      <c r="M49" s="49" t="str">
        <f>IF(ISNUMBER(A49),INDEX(НМЦ!D$7:D$300,ROW(B49)-4),"")</f>
        <v/>
      </c>
      <c r="N49" s="30" t="str">
        <f>IF(ISNUMBER(A49),VLOOKUP(INDEX(НМЦ!C$7:C$300,ROW(B49)-4),'Справочник данных'!I$4:J$32,2,0),"")</f>
        <v/>
      </c>
      <c r="O49" s="48" t="str">
        <f t="shared" si="1"/>
        <v/>
      </c>
      <c r="P49" s="48" t="str">
        <f t="shared" si="2"/>
        <v/>
      </c>
      <c r="Q49" s="31" t="str">
        <f t="shared" si="3"/>
        <v/>
      </c>
      <c r="R49" s="48" t="str">
        <f t="shared" si="4"/>
        <v/>
      </c>
      <c r="S49" s="32" t="str">
        <f>IF(ISNUMBER(A49),INDEX(НМЦ!M$7:M$300,ROW(B49)-4),"")</f>
        <v/>
      </c>
      <c r="T49" s="48" t="str">
        <f t="shared" si="5"/>
        <v/>
      </c>
      <c r="U49" s="14" t="str">
        <f>IF(ISNUMBER(A49),INDEX(НМЦ!N$7:N$300,ROW(B49)-4),"")</f>
        <v/>
      </c>
      <c r="V49" s="48" t="str">
        <f t="shared" si="6"/>
        <v/>
      </c>
    </row>
    <row r="50" spans="1:22" ht="23.25" x14ac:dyDescent="0.35">
      <c r="A50" s="49" t="str">
        <f>IF(ISNUMBER(INDEX(НМЦ!A$7:A$300,ROW(B50)-4)),INDEX(НМЦ!A$7:A$300,ROW(B50)-4),"")</f>
        <v/>
      </c>
      <c r="B50" s="39" t="str">
        <f>IF(ISNUMBER(A50),INDEX(НМЦ!B$7:B$300,ROW(B50)-4),"")</f>
        <v/>
      </c>
      <c r="C50" s="39"/>
      <c r="D50" s="39"/>
      <c r="E50" s="40"/>
      <c r="F50" s="49" t="str">
        <f t="shared" si="0"/>
        <v/>
      </c>
      <c r="J50" s="39" t="str">
        <f>IF(ISNUMBER(A50),НМЦ!$B$3,"")</f>
        <v/>
      </c>
      <c r="K50" s="43" t="str">
        <f>IF(ISNUMBER(A50),VLOOKUP(НМЦ!$B$3,'Справочник данных'!$B$3:$C$92,2,0),"")</f>
        <v/>
      </c>
      <c r="M50" s="49" t="str">
        <f>IF(ISNUMBER(A50),INDEX(НМЦ!D$7:D$300,ROW(B50)-4),"")</f>
        <v/>
      </c>
      <c r="N50" s="30" t="str">
        <f>IF(ISNUMBER(A50),VLOOKUP(INDEX(НМЦ!C$7:C$300,ROW(B50)-4),'Справочник данных'!I$4:J$32,2,0),"")</f>
        <v/>
      </c>
      <c r="O50" s="48" t="str">
        <f t="shared" si="1"/>
        <v/>
      </c>
      <c r="P50" s="48" t="str">
        <f t="shared" si="2"/>
        <v/>
      </c>
      <c r="Q50" s="31" t="str">
        <f t="shared" si="3"/>
        <v/>
      </c>
      <c r="R50" s="48" t="str">
        <f t="shared" si="4"/>
        <v/>
      </c>
      <c r="S50" s="32" t="str">
        <f>IF(ISNUMBER(A50),INDEX(НМЦ!M$7:M$300,ROW(B50)-4),"")</f>
        <v/>
      </c>
      <c r="T50" s="48" t="str">
        <f t="shared" si="5"/>
        <v/>
      </c>
      <c r="U50" s="14" t="str">
        <f>IF(ISNUMBER(A50),INDEX(НМЦ!N$7:N$300,ROW(B50)-4),"")</f>
        <v/>
      </c>
      <c r="V50" s="48" t="str">
        <f t="shared" si="6"/>
        <v/>
      </c>
    </row>
    <row r="51" spans="1:22" ht="23.25" x14ac:dyDescent="0.35">
      <c r="A51" s="49" t="str">
        <f>IF(ISNUMBER(INDEX(НМЦ!A$7:A$300,ROW(B51)-4)),INDEX(НМЦ!A$7:A$300,ROW(B51)-4),"")</f>
        <v/>
      </c>
      <c r="B51" s="39" t="str">
        <f>IF(ISNUMBER(A51),INDEX(НМЦ!B$7:B$300,ROW(B51)-4),"")</f>
        <v/>
      </c>
      <c r="C51" s="39"/>
      <c r="D51" s="39"/>
      <c r="E51" s="40"/>
      <c r="F51" s="49" t="str">
        <f t="shared" si="0"/>
        <v/>
      </c>
      <c r="J51" s="39" t="str">
        <f>IF(ISNUMBER(A51),НМЦ!$B$3,"")</f>
        <v/>
      </c>
      <c r="K51" s="43" t="str">
        <f>IF(ISNUMBER(A51),VLOOKUP(НМЦ!$B$3,'Справочник данных'!$B$3:$C$92,2,0),"")</f>
        <v/>
      </c>
      <c r="M51" s="49" t="str">
        <f>IF(ISNUMBER(A51),INDEX(НМЦ!D$7:D$300,ROW(B51)-4),"")</f>
        <v/>
      </c>
      <c r="N51" s="30" t="str">
        <f>IF(ISNUMBER(A51),VLOOKUP(INDEX(НМЦ!C$7:C$300,ROW(B51)-4),'Справочник данных'!I$4:J$32,2,0),"")</f>
        <v/>
      </c>
      <c r="O51" s="48" t="str">
        <f t="shared" si="1"/>
        <v/>
      </c>
      <c r="P51" s="48" t="str">
        <f t="shared" si="2"/>
        <v/>
      </c>
      <c r="Q51" s="31" t="str">
        <f t="shared" si="3"/>
        <v/>
      </c>
      <c r="R51" s="48" t="str">
        <f t="shared" si="4"/>
        <v/>
      </c>
      <c r="S51" s="32" t="str">
        <f>IF(ISNUMBER(A51),INDEX(НМЦ!M$7:M$300,ROW(B51)-4),"")</f>
        <v/>
      </c>
      <c r="T51" s="48" t="str">
        <f t="shared" si="5"/>
        <v/>
      </c>
      <c r="U51" s="14" t="str">
        <f>IF(ISNUMBER(A51),INDEX(НМЦ!N$7:N$300,ROW(B51)-4),"")</f>
        <v/>
      </c>
      <c r="V51" s="48" t="str">
        <f t="shared" si="6"/>
        <v/>
      </c>
    </row>
    <row r="52" spans="1:22" ht="23.25" x14ac:dyDescent="0.35">
      <c r="A52" s="49" t="str">
        <f>IF(ISNUMBER(INDEX(НМЦ!A$7:A$300,ROW(B52)-4)),INDEX(НМЦ!A$7:A$300,ROW(B52)-4),"")</f>
        <v/>
      </c>
      <c r="B52" s="39" t="str">
        <f>IF(ISNUMBER(A52),INDEX(НМЦ!B$7:B$300,ROW(B52)-4),"")</f>
        <v/>
      </c>
      <c r="C52" s="39"/>
      <c r="D52" s="39"/>
      <c r="E52" s="40"/>
      <c r="F52" s="49" t="str">
        <f t="shared" si="0"/>
        <v/>
      </c>
      <c r="J52" s="39" t="str">
        <f>IF(ISNUMBER(A52),НМЦ!$B$3,"")</f>
        <v/>
      </c>
      <c r="K52" s="43" t="str">
        <f>IF(ISNUMBER(A52),VLOOKUP(НМЦ!$B$3,'Справочник данных'!$B$3:$C$92,2,0),"")</f>
        <v/>
      </c>
      <c r="M52" s="49" t="str">
        <f>IF(ISNUMBER(A52),INDEX(НМЦ!D$7:D$300,ROW(B52)-4),"")</f>
        <v/>
      </c>
      <c r="N52" s="30" t="str">
        <f>IF(ISNUMBER(A52),VLOOKUP(INDEX(НМЦ!C$7:C$300,ROW(B52)-4),'Справочник данных'!I$4:J$32,2,0),"")</f>
        <v/>
      </c>
      <c r="O52" s="48" t="str">
        <f t="shared" si="1"/>
        <v/>
      </c>
      <c r="P52" s="48" t="str">
        <f t="shared" si="2"/>
        <v/>
      </c>
      <c r="Q52" s="31" t="str">
        <f t="shared" si="3"/>
        <v/>
      </c>
      <c r="R52" s="48" t="str">
        <f t="shared" si="4"/>
        <v/>
      </c>
      <c r="S52" s="32" t="str">
        <f>IF(ISNUMBER(A52),INDEX(НМЦ!M$7:M$300,ROW(B52)-4),"")</f>
        <v/>
      </c>
      <c r="T52" s="48" t="str">
        <f t="shared" si="5"/>
        <v/>
      </c>
      <c r="U52" s="14" t="str">
        <f>IF(ISNUMBER(A52),INDEX(НМЦ!N$7:N$300,ROW(B52)-4),"")</f>
        <v/>
      </c>
      <c r="V52" s="48" t="str">
        <f t="shared" si="6"/>
        <v/>
      </c>
    </row>
    <row r="53" spans="1:22" ht="23.25" x14ac:dyDescent="0.35">
      <c r="A53" s="49" t="str">
        <f>IF(ISNUMBER(INDEX(НМЦ!A$7:A$300,ROW(B53)-4)),INDEX(НМЦ!A$7:A$300,ROW(B53)-4),"")</f>
        <v/>
      </c>
      <c r="B53" s="39" t="str">
        <f>IF(ISNUMBER(A53),INDEX(НМЦ!B$7:B$300,ROW(B53)-4),"")</f>
        <v/>
      </c>
      <c r="C53" s="39"/>
      <c r="D53" s="39"/>
      <c r="E53" s="40"/>
      <c r="F53" s="49" t="str">
        <f t="shared" si="0"/>
        <v/>
      </c>
      <c r="J53" s="39" t="str">
        <f>IF(ISNUMBER(A53),НМЦ!$B$3,"")</f>
        <v/>
      </c>
      <c r="K53" s="43" t="str">
        <f>IF(ISNUMBER(A53),VLOOKUP(НМЦ!$B$3,'Справочник данных'!$B$3:$C$92,2,0),"")</f>
        <v/>
      </c>
      <c r="M53" s="49" t="str">
        <f>IF(ISNUMBER(A53),INDEX(НМЦ!D$7:D$300,ROW(B53)-4),"")</f>
        <v/>
      </c>
      <c r="N53" s="30" t="str">
        <f>IF(ISNUMBER(A53),VLOOKUP(INDEX(НМЦ!C$7:C$300,ROW(B53)-4),'Справочник данных'!I$4:J$32,2,0),"")</f>
        <v/>
      </c>
      <c r="O53" s="48" t="str">
        <f t="shared" si="1"/>
        <v/>
      </c>
      <c r="P53" s="48" t="str">
        <f t="shared" si="2"/>
        <v/>
      </c>
      <c r="Q53" s="31" t="str">
        <f t="shared" si="3"/>
        <v/>
      </c>
      <c r="R53" s="48" t="str">
        <f t="shared" si="4"/>
        <v/>
      </c>
      <c r="S53" s="32" t="str">
        <f>IF(ISNUMBER(A53),INDEX(НМЦ!M$7:M$300,ROW(B53)-4),"")</f>
        <v/>
      </c>
      <c r="T53" s="48" t="str">
        <f t="shared" si="5"/>
        <v/>
      </c>
      <c r="U53" s="14" t="str">
        <f>IF(ISNUMBER(A53),INDEX(НМЦ!N$7:N$300,ROW(B53)-4),"")</f>
        <v/>
      </c>
      <c r="V53" s="48" t="str">
        <f t="shared" si="6"/>
        <v/>
      </c>
    </row>
    <row r="54" spans="1:22" ht="23.25" x14ac:dyDescent="0.35">
      <c r="A54" s="49" t="str">
        <f>IF(ISNUMBER(INDEX(НМЦ!A$7:A$300,ROW(B54)-4)),INDEX(НМЦ!A$7:A$300,ROW(B54)-4),"")</f>
        <v/>
      </c>
      <c r="B54" s="39" t="str">
        <f>IF(ISNUMBER(A54),INDEX(НМЦ!B$7:B$300,ROW(B54)-4),"")</f>
        <v/>
      </c>
      <c r="C54" s="39"/>
      <c r="D54" s="39"/>
      <c r="E54" s="40"/>
      <c r="F54" s="49" t="str">
        <f t="shared" si="0"/>
        <v/>
      </c>
      <c r="J54" s="39" t="str">
        <f>IF(ISNUMBER(A54),НМЦ!$B$3,"")</f>
        <v/>
      </c>
      <c r="K54" s="43" t="str">
        <f>IF(ISNUMBER(A54),VLOOKUP(НМЦ!$B$3,'Справочник данных'!$B$3:$C$92,2,0),"")</f>
        <v/>
      </c>
      <c r="M54" s="49" t="str">
        <f>IF(ISNUMBER(A54),INDEX(НМЦ!D$7:D$300,ROW(B54)-4),"")</f>
        <v/>
      </c>
      <c r="N54" s="30" t="str">
        <f>IF(ISNUMBER(A54),VLOOKUP(INDEX(НМЦ!C$7:C$300,ROW(B54)-4),'Справочник данных'!I$4:J$32,2,0),"")</f>
        <v/>
      </c>
      <c r="O54" s="48" t="str">
        <f t="shared" si="1"/>
        <v/>
      </c>
      <c r="P54" s="48" t="str">
        <f t="shared" si="2"/>
        <v/>
      </c>
      <c r="Q54" s="31" t="str">
        <f t="shared" si="3"/>
        <v/>
      </c>
      <c r="R54" s="48" t="str">
        <f t="shared" si="4"/>
        <v/>
      </c>
      <c r="S54" s="32" t="str">
        <f>IF(ISNUMBER(A54),INDEX(НМЦ!M$7:M$300,ROW(B54)-4),"")</f>
        <v/>
      </c>
      <c r="T54" s="48" t="str">
        <f t="shared" si="5"/>
        <v/>
      </c>
      <c r="U54" s="14" t="str">
        <f>IF(ISNUMBER(A54),INDEX(НМЦ!N$7:N$300,ROW(B54)-4),"")</f>
        <v/>
      </c>
      <c r="V54" s="48" t="str">
        <f t="shared" si="6"/>
        <v/>
      </c>
    </row>
    <row r="55" spans="1:22" ht="23.25" x14ac:dyDescent="0.35">
      <c r="A55" s="49" t="str">
        <f>IF(ISNUMBER(INDEX(НМЦ!A$7:A$300,ROW(B55)-4)),INDEX(НМЦ!A$7:A$300,ROW(B55)-4),"")</f>
        <v/>
      </c>
      <c r="B55" s="39" t="str">
        <f>IF(ISNUMBER(A55),INDEX(НМЦ!B$7:B$300,ROW(B55)-4),"")</f>
        <v/>
      </c>
      <c r="C55" s="39"/>
      <c r="D55" s="39"/>
      <c r="E55" s="40"/>
      <c r="F55" s="49" t="str">
        <f t="shared" si="0"/>
        <v/>
      </c>
      <c r="J55" s="39" t="str">
        <f>IF(ISNUMBER(A55),НМЦ!$B$3,"")</f>
        <v/>
      </c>
      <c r="K55" s="43" t="str">
        <f>IF(ISNUMBER(A55),VLOOKUP(НМЦ!$B$3,'Справочник данных'!$B$3:$C$92,2,0),"")</f>
        <v/>
      </c>
      <c r="M55" s="49" t="str">
        <f>IF(ISNUMBER(A55),INDEX(НМЦ!D$7:D$300,ROW(B55)-4),"")</f>
        <v/>
      </c>
      <c r="N55" s="30" t="str">
        <f>IF(ISNUMBER(A55),VLOOKUP(INDEX(НМЦ!C$7:C$300,ROW(B55)-4),'Справочник данных'!I$4:J$32,2,0),"")</f>
        <v/>
      </c>
      <c r="O55" s="48" t="str">
        <f t="shared" si="1"/>
        <v/>
      </c>
      <c r="P55" s="48" t="str">
        <f t="shared" si="2"/>
        <v/>
      </c>
      <c r="Q55" s="31" t="str">
        <f t="shared" si="3"/>
        <v/>
      </c>
      <c r="R55" s="48" t="str">
        <f t="shared" si="4"/>
        <v/>
      </c>
      <c r="S55" s="32" t="str">
        <f>IF(ISNUMBER(A55),INDEX(НМЦ!M$7:M$300,ROW(B55)-4),"")</f>
        <v/>
      </c>
      <c r="T55" s="48" t="str">
        <f t="shared" si="5"/>
        <v/>
      </c>
      <c r="U55" s="14" t="str">
        <f>IF(ISNUMBER(A55),INDEX(НМЦ!N$7:N$300,ROW(B55)-4),"")</f>
        <v/>
      </c>
      <c r="V55" s="48" t="str">
        <f t="shared" si="6"/>
        <v/>
      </c>
    </row>
    <row r="56" spans="1:22" ht="23.25" x14ac:dyDescent="0.35">
      <c r="A56" s="49" t="str">
        <f>IF(ISNUMBER(INDEX(НМЦ!A$7:A$300,ROW(B56)-4)),INDEX(НМЦ!A$7:A$300,ROW(B56)-4),"")</f>
        <v/>
      </c>
      <c r="B56" s="39" t="str">
        <f>IF(ISNUMBER(A56),INDEX(НМЦ!B$7:B$300,ROW(B56)-4),"")</f>
        <v/>
      </c>
      <c r="C56" s="39"/>
      <c r="D56" s="39"/>
      <c r="E56" s="40"/>
      <c r="F56" s="49" t="str">
        <f t="shared" si="0"/>
        <v/>
      </c>
      <c r="J56" s="39" t="str">
        <f>IF(ISNUMBER(A56),НМЦ!$B$3,"")</f>
        <v/>
      </c>
      <c r="K56" s="43" t="str">
        <f>IF(ISNUMBER(A56),VLOOKUP(НМЦ!$B$3,'Справочник данных'!$B$3:$C$92,2,0),"")</f>
        <v/>
      </c>
      <c r="M56" s="49" t="str">
        <f>IF(ISNUMBER(A56),INDEX(НМЦ!D$7:D$300,ROW(B56)-4),"")</f>
        <v/>
      </c>
      <c r="N56" s="30" t="str">
        <f>IF(ISNUMBER(A56),VLOOKUP(INDEX(НМЦ!C$7:C$300,ROW(B56)-4),'Справочник данных'!I$4:J$32,2,0),"")</f>
        <v/>
      </c>
      <c r="O56" s="48" t="str">
        <f t="shared" si="1"/>
        <v/>
      </c>
      <c r="P56" s="48" t="str">
        <f t="shared" si="2"/>
        <v/>
      </c>
      <c r="Q56" s="31" t="str">
        <f t="shared" si="3"/>
        <v/>
      </c>
      <c r="R56" s="48" t="str">
        <f t="shared" si="4"/>
        <v/>
      </c>
      <c r="S56" s="32" t="str">
        <f>IF(ISNUMBER(A56),INDEX(НМЦ!M$7:M$300,ROW(B56)-4),"")</f>
        <v/>
      </c>
      <c r="T56" s="48" t="str">
        <f t="shared" si="5"/>
        <v/>
      </c>
      <c r="U56" s="14" t="str">
        <f>IF(ISNUMBER(A56),INDEX(НМЦ!N$7:N$300,ROW(B56)-4),"")</f>
        <v/>
      </c>
      <c r="V56" s="48" t="str">
        <f t="shared" si="6"/>
        <v/>
      </c>
    </row>
    <row r="57" spans="1:22" ht="23.25" x14ac:dyDescent="0.35">
      <c r="A57" s="49" t="str">
        <f>IF(ISNUMBER(INDEX(НМЦ!A$7:A$300,ROW(B57)-4)),INDEX(НМЦ!A$7:A$300,ROW(B57)-4),"")</f>
        <v/>
      </c>
      <c r="B57" s="39" t="str">
        <f>IF(ISNUMBER(A57),INDEX(НМЦ!B$7:B$300,ROW(B57)-4),"")</f>
        <v/>
      </c>
      <c r="C57" s="39"/>
      <c r="D57" s="39"/>
      <c r="E57" s="40"/>
      <c r="F57" s="49" t="str">
        <f t="shared" si="0"/>
        <v/>
      </c>
      <c r="J57" s="39" t="str">
        <f>IF(ISNUMBER(A57),НМЦ!$B$3,"")</f>
        <v/>
      </c>
      <c r="K57" s="43" t="str">
        <f>IF(ISNUMBER(A57),VLOOKUP(НМЦ!$B$3,'Справочник данных'!$B$3:$C$92,2,0),"")</f>
        <v/>
      </c>
      <c r="M57" s="49" t="str">
        <f>IF(ISNUMBER(A57),INDEX(НМЦ!D$7:D$300,ROW(B57)-4),"")</f>
        <v/>
      </c>
      <c r="N57" s="30" t="str">
        <f>IF(ISNUMBER(A57),VLOOKUP(INDEX(НМЦ!C$7:C$300,ROW(B57)-4),'Справочник данных'!I$4:J$32,2,0),"")</f>
        <v/>
      </c>
      <c r="O57" s="48" t="str">
        <f t="shared" si="1"/>
        <v/>
      </c>
      <c r="P57" s="48" t="str">
        <f t="shared" si="2"/>
        <v/>
      </c>
      <c r="Q57" s="31" t="str">
        <f t="shared" si="3"/>
        <v/>
      </c>
      <c r="R57" s="48" t="str">
        <f t="shared" si="4"/>
        <v/>
      </c>
      <c r="S57" s="32" t="str">
        <f>IF(ISNUMBER(A57),INDEX(НМЦ!M$7:M$300,ROW(B57)-4),"")</f>
        <v/>
      </c>
      <c r="T57" s="48" t="str">
        <f t="shared" si="5"/>
        <v/>
      </c>
      <c r="U57" s="14" t="str">
        <f>IF(ISNUMBER(A57),INDEX(НМЦ!N$7:N$300,ROW(B57)-4),"")</f>
        <v/>
      </c>
      <c r="V57" s="48" t="str">
        <f t="shared" si="6"/>
        <v/>
      </c>
    </row>
    <row r="58" spans="1:22" ht="23.25" x14ac:dyDescent="0.35">
      <c r="A58" s="49" t="str">
        <f>IF(ISNUMBER(INDEX(НМЦ!A$7:A$300,ROW(B58)-4)),INDEX(НМЦ!A$7:A$300,ROW(B58)-4),"")</f>
        <v/>
      </c>
      <c r="B58" s="39" t="str">
        <f>IF(ISNUMBER(A58),INDEX(НМЦ!B$7:B$300,ROW(B58)-4),"")</f>
        <v/>
      </c>
      <c r="C58" s="39"/>
      <c r="D58" s="39"/>
      <c r="E58" s="40"/>
      <c r="F58" s="49" t="str">
        <f t="shared" si="0"/>
        <v/>
      </c>
      <c r="J58" s="39" t="str">
        <f>IF(ISNUMBER(A58),НМЦ!$B$3,"")</f>
        <v/>
      </c>
      <c r="K58" s="43" t="str">
        <f>IF(ISNUMBER(A58),VLOOKUP(НМЦ!$B$3,'Справочник данных'!$B$3:$C$92,2,0),"")</f>
        <v/>
      </c>
      <c r="M58" s="49" t="str">
        <f>IF(ISNUMBER(A58),INDEX(НМЦ!D$7:D$300,ROW(B58)-4),"")</f>
        <v/>
      </c>
      <c r="N58" s="30" t="str">
        <f>IF(ISNUMBER(A58),VLOOKUP(INDEX(НМЦ!C$7:C$300,ROW(B58)-4),'Справочник данных'!I$4:J$32,2,0),"")</f>
        <v/>
      </c>
      <c r="O58" s="48" t="str">
        <f t="shared" si="1"/>
        <v/>
      </c>
      <c r="P58" s="48" t="str">
        <f t="shared" si="2"/>
        <v/>
      </c>
      <c r="Q58" s="31" t="str">
        <f t="shared" si="3"/>
        <v/>
      </c>
      <c r="R58" s="48" t="str">
        <f t="shared" si="4"/>
        <v/>
      </c>
      <c r="S58" s="32" t="str">
        <f>IF(ISNUMBER(A58),INDEX(НМЦ!M$7:M$300,ROW(B58)-4),"")</f>
        <v/>
      </c>
      <c r="T58" s="48" t="str">
        <f t="shared" si="5"/>
        <v/>
      </c>
      <c r="U58" s="14" t="str">
        <f>IF(ISNUMBER(A58),INDEX(НМЦ!N$7:N$300,ROW(B58)-4),"")</f>
        <v/>
      </c>
      <c r="V58" s="48" t="str">
        <f t="shared" si="6"/>
        <v/>
      </c>
    </row>
    <row r="59" spans="1:22" ht="23.25" x14ac:dyDescent="0.35">
      <c r="A59" s="49" t="str">
        <f>IF(ISNUMBER(INDEX(НМЦ!A$7:A$300,ROW(B59)-4)),INDEX(НМЦ!A$7:A$300,ROW(B59)-4),"")</f>
        <v/>
      </c>
      <c r="B59" s="39" t="str">
        <f>IF(ISNUMBER(A59),INDEX(НМЦ!B$7:B$300,ROW(B59)-4),"")</f>
        <v/>
      </c>
      <c r="C59" s="39"/>
      <c r="D59" s="39"/>
      <c r="E59" s="40"/>
      <c r="F59" s="49" t="str">
        <f t="shared" si="0"/>
        <v/>
      </c>
      <c r="J59" s="39" t="str">
        <f>IF(ISNUMBER(A59),НМЦ!$B$3,"")</f>
        <v/>
      </c>
      <c r="K59" s="43" t="str">
        <f>IF(ISNUMBER(A59),VLOOKUP(НМЦ!$B$3,'Справочник данных'!$B$3:$C$92,2,0),"")</f>
        <v/>
      </c>
      <c r="M59" s="49" t="str">
        <f>IF(ISNUMBER(A59),INDEX(НМЦ!D$7:D$300,ROW(B59)-4),"")</f>
        <v/>
      </c>
      <c r="N59" s="30" t="str">
        <f>IF(ISNUMBER(A59),VLOOKUP(INDEX(НМЦ!C$7:C$300,ROW(B59)-4),'Справочник данных'!I$4:J$32,2,0),"")</f>
        <v/>
      </c>
      <c r="O59" s="48" t="str">
        <f t="shared" si="1"/>
        <v/>
      </c>
      <c r="P59" s="48" t="str">
        <f t="shared" si="2"/>
        <v/>
      </c>
      <c r="Q59" s="31" t="str">
        <f t="shared" si="3"/>
        <v/>
      </c>
      <c r="R59" s="48" t="str">
        <f t="shared" si="4"/>
        <v/>
      </c>
      <c r="S59" s="32" t="str">
        <f>IF(ISNUMBER(A59),INDEX(НМЦ!M$7:M$300,ROW(B59)-4),"")</f>
        <v/>
      </c>
      <c r="T59" s="48" t="str">
        <f t="shared" si="5"/>
        <v/>
      </c>
      <c r="U59" s="14" t="str">
        <f>IF(ISNUMBER(A59),INDEX(НМЦ!N$7:N$300,ROW(B59)-4),"")</f>
        <v/>
      </c>
      <c r="V59" s="48" t="str">
        <f t="shared" si="6"/>
        <v/>
      </c>
    </row>
    <row r="60" spans="1:22" ht="23.25" x14ac:dyDescent="0.35">
      <c r="A60" s="49" t="str">
        <f>IF(ISNUMBER(INDEX(НМЦ!A$7:A$300,ROW(B60)-4)),INDEX(НМЦ!A$7:A$300,ROW(B60)-4),"")</f>
        <v/>
      </c>
      <c r="B60" s="39" t="str">
        <f>IF(ISNUMBER(A60),INDEX(НМЦ!B$7:B$300,ROW(B60)-4),"")</f>
        <v/>
      </c>
      <c r="C60" s="39"/>
      <c r="D60" s="39"/>
      <c r="E60" s="40"/>
      <c r="F60" s="49" t="str">
        <f t="shared" si="0"/>
        <v/>
      </c>
      <c r="J60" s="39" t="str">
        <f>IF(ISNUMBER(A60),НМЦ!$B$3,"")</f>
        <v/>
      </c>
      <c r="K60" s="43" t="str">
        <f>IF(ISNUMBER(A60),VLOOKUP(НМЦ!$B$3,'Справочник данных'!$B$3:$C$92,2,0),"")</f>
        <v/>
      </c>
      <c r="M60" s="49" t="str">
        <f>IF(ISNUMBER(A60),INDEX(НМЦ!D$7:D$300,ROW(B60)-4),"")</f>
        <v/>
      </c>
      <c r="N60" s="30" t="str">
        <f>IF(ISNUMBER(A60),VLOOKUP(INDEX(НМЦ!C$7:C$300,ROW(B60)-4),'Справочник данных'!I$4:J$32,2,0),"")</f>
        <v/>
      </c>
      <c r="O60" s="48" t="str">
        <f t="shared" si="1"/>
        <v/>
      </c>
      <c r="P60" s="48" t="str">
        <f t="shared" si="2"/>
        <v/>
      </c>
      <c r="Q60" s="31" t="str">
        <f t="shared" si="3"/>
        <v/>
      </c>
      <c r="R60" s="48" t="str">
        <f t="shared" si="4"/>
        <v/>
      </c>
      <c r="S60" s="32" t="str">
        <f>IF(ISNUMBER(A60),INDEX(НМЦ!M$7:M$300,ROW(B60)-4),"")</f>
        <v/>
      </c>
      <c r="T60" s="48" t="str">
        <f t="shared" si="5"/>
        <v/>
      </c>
      <c r="U60" s="14" t="str">
        <f>IF(ISNUMBER(A60),INDEX(НМЦ!N$7:N$300,ROW(B60)-4),"")</f>
        <v/>
      </c>
      <c r="V60" s="48" t="str">
        <f t="shared" si="6"/>
        <v/>
      </c>
    </row>
    <row r="61" spans="1:22" ht="23.25" x14ac:dyDescent="0.35">
      <c r="A61" s="49" t="str">
        <f>IF(ISNUMBER(INDEX(НМЦ!A$7:A$300,ROW(B61)-4)),INDEX(НМЦ!A$7:A$300,ROW(B61)-4),"")</f>
        <v/>
      </c>
      <c r="B61" s="39" t="str">
        <f>IF(ISNUMBER(A61),INDEX(НМЦ!B$7:B$300,ROW(B61)-4),"")</f>
        <v/>
      </c>
      <c r="C61" s="39"/>
      <c r="D61" s="39"/>
      <c r="E61" s="40"/>
      <c r="F61" s="49" t="str">
        <f t="shared" si="0"/>
        <v/>
      </c>
      <c r="J61" s="39" t="str">
        <f>IF(ISNUMBER(A61),НМЦ!$B$3,"")</f>
        <v/>
      </c>
      <c r="K61" s="43" t="str">
        <f>IF(ISNUMBER(A61),VLOOKUP(НМЦ!$B$3,'Справочник данных'!$B$3:$C$92,2,0),"")</f>
        <v/>
      </c>
      <c r="M61" s="49" t="str">
        <f>IF(ISNUMBER(A61),INDEX(НМЦ!D$7:D$300,ROW(B61)-4),"")</f>
        <v/>
      </c>
      <c r="N61" s="30" t="str">
        <f>IF(ISNUMBER(A61),VLOOKUP(INDEX(НМЦ!C$7:C$300,ROW(B61)-4),'Справочник данных'!I$4:J$32,2,0),"")</f>
        <v/>
      </c>
      <c r="O61" s="48" t="str">
        <f t="shared" si="1"/>
        <v/>
      </c>
      <c r="P61" s="48" t="str">
        <f t="shared" si="2"/>
        <v/>
      </c>
      <c r="Q61" s="31" t="str">
        <f t="shared" si="3"/>
        <v/>
      </c>
      <c r="R61" s="48" t="str">
        <f t="shared" si="4"/>
        <v/>
      </c>
      <c r="S61" s="32" t="str">
        <f>IF(ISNUMBER(A61),INDEX(НМЦ!M$7:M$300,ROW(B61)-4),"")</f>
        <v/>
      </c>
      <c r="T61" s="48" t="str">
        <f t="shared" si="5"/>
        <v/>
      </c>
      <c r="U61" s="14" t="str">
        <f>IF(ISNUMBER(A61),INDEX(НМЦ!N$7:N$300,ROW(B61)-4),"")</f>
        <v/>
      </c>
      <c r="V61" s="48" t="str">
        <f t="shared" si="6"/>
        <v/>
      </c>
    </row>
    <row r="62" spans="1:22" ht="23.25" x14ac:dyDescent="0.35">
      <c r="A62" s="49" t="str">
        <f>IF(ISNUMBER(INDEX(НМЦ!A$7:A$300,ROW(B62)-4)),INDEX(НМЦ!A$7:A$300,ROW(B62)-4),"")</f>
        <v/>
      </c>
      <c r="B62" s="39" t="str">
        <f>IF(ISNUMBER(A62),INDEX(НМЦ!B$7:B$300,ROW(B62)-4),"")</f>
        <v/>
      </c>
      <c r="C62" s="39"/>
      <c r="D62" s="39"/>
      <c r="E62" s="40"/>
      <c r="F62" s="49" t="str">
        <f t="shared" si="0"/>
        <v/>
      </c>
      <c r="J62" s="39" t="str">
        <f>IF(ISNUMBER(A62),НМЦ!$B$3,"")</f>
        <v/>
      </c>
      <c r="K62" s="43" t="str">
        <f>IF(ISNUMBER(A62),VLOOKUP(НМЦ!$B$3,'Справочник данных'!$B$3:$C$92,2,0),"")</f>
        <v/>
      </c>
      <c r="M62" s="49" t="str">
        <f>IF(ISNUMBER(A62),INDEX(НМЦ!D$7:D$300,ROW(B62)-4),"")</f>
        <v/>
      </c>
      <c r="N62" s="30" t="str">
        <f>IF(ISNUMBER(A62),VLOOKUP(INDEX(НМЦ!C$7:C$300,ROW(B62)-4),'Справочник данных'!I$4:J$32,2,0),"")</f>
        <v/>
      </c>
      <c r="O62" s="48" t="str">
        <f t="shared" si="1"/>
        <v/>
      </c>
      <c r="P62" s="48" t="str">
        <f t="shared" si="2"/>
        <v/>
      </c>
      <c r="Q62" s="31" t="str">
        <f t="shared" si="3"/>
        <v/>
      </c>
      <c r="R62" s="48" t="str">
        <f t="shared" si="4"/>
        <v/>
      </c>
      <c r="S62" s="32" t="str">
        <f>IF(ISNUMBER(A62),INDEX(НМЦ!M$7:M$300,ROW(B62)-4),"")</f>
        <v/>
      </c>
      <c r="T62" s="48" t="str">
        <f t="shared" si="5"/>
        <v/>
      </c>
      <c r="U62" s="14" t="str">
        <f>IF(ISNUMBER(A62),INDEX(НМЦ!N$7:N$300,ROW(B62)-4),"")</f>
        <v/>
      </c>
      <c r="V62" s="48" t="str">
        <f t="shared" si="6"/>
        <v/>
      </c>
    </row>
    <row r="63" spans="1:22" ht="23.25" x14ac:dyDescent="0.35">
      <c r="A63" s="49" t="str">
        <f>IF(ISNUMBER(INDEX(НМЦ!A$7:A$300,ROW(B63)-4)),INDEX(НМЦ!A$7:A$300,ROW(B63)-4),"")</f>
        <v/>
      </c>
      <c r="B63" s="39" t="str">
        <f>IF(ISNUMBER(A63),INDEX(НМЦ!B$7:B$300,ROW(B63)-4),"")</f>
        <v/>
      </c>
      <c r="C63" s="39"/>
      <c r="D63" s="39"/>
      <c r="E63" s="40"/>
      <c r="F63" s="49" t="str">
        <f t="shared" si="0"/>
        <v/>
      </c>
      <c r="J63" s="39" t="str">
        <f>IF(ISNUMBER(A63),НМЦ!$B$3,"")</f>
        <v/>
      </c>
      <c r="K63" s="43" t="str">
        <f>IF(ISNUMBER(A63),VLOOKUP(НМЦ!$B$3,'Справочник данных'!$B$3:$C$92,2,0),"")</f>
        <v/>
      </c>
      <c r="M63" s="49" t="str">
        <f>IF(ISNUMBER(A63),INDEX(НМЦ!D$7:D$300,ROW(B63)-4),"")</f>
        <v/>
      </c>
      <c r="N63" s="30" t="str">
        <f>IF(ISNUMBER(A63),VLOOKUP(INDEX(НМЦ!C$7:C$300,ROW(B63)-4),'Справочник данных'!I$4:J$32,2,0),"")</f>
        <v/>
      </c>
      <c r="O63" s="48" t="str">
        <f t="shared" si="1"/>
        <v/>
      </c>
      <c r="P63" s="48" t="str">
        <f t="shared" si="2"/>
        <v/>
      </c>
      <c r="Q63" s="31" t="str">
        <f t="shared" si="3"/>
        <v/>
      </c>
      <c r="R63" s="48" t="str">
        <f t="shared" si="4"/>
        <v/>
      </c>
      <c r="S63" s="32" t="str">
        <f>IF(ISNUMBER(A63),INDEX(НМЦ!M$7:M$300,ROW(B63)-4),"")</f>
        <v/>
      </c>
      <c r="T63" s="48" t="str">
        <f t="shared" si="5"/>
        <v/>
      </c>
      <c r="U63" s="14" t="str">
        <f>IF(ISNUMBER(A63),INDEX(НМЦ!N$7:N$300,ROW(B63)-4),"")</f>
        <v/>
      </c>
      <c r="V63" s="48" t="str">
        <f t="shared" si="6"/>
        <v/>
      </c>
    </row>
    <row r="64" spans="1:22" ht="23.25" x14ac:dyDescent="0.35">
      <c r="A64" s="49" t="str">
        <f>IF(ISNUMBER(INDEX(НМЦ!A$7:A$300,ROW(B64)-4)),INDEX(НМЦ!A$7:A$300,ROW(B64)-4),"")</f>
        <v/>
      </c>
      <c r="B64" s="39" t="str">
        <f>IF(ISNUMBER(A64),INDEX(НМЦ!B$7:B$300,ROW(B64)-4),"")</f>
        <v/>
      </c>
      <c r="C64" s="39"/>
      <c r="D64" s="39"/>
      <c r="E64" s="40"/>
      <c r="F64" s="49" t="str">
        <f t="shared" si="0"/>
        <v/>
      </c>
      <c r="J64" s="39" t="str">
        <f>IF(ISNUMBER(A64),НМЦ!$B$3,"")</f>
        <v/>
      </c>
      <c r="K64" s="43" t="str">
        <f>IF(ISNUMBER(A64),VLOOKUP(НМЦ!$B$3,'Справочник данных'!$B$3:$C$92,2,0),"")</f>
        <v/>
      </c>
      <c r="M64" s="49" t="str">
        <f>IF(ISNUMBER(A64),INDEX(НМЦ!D$7:D$300,ROW(B64)-4),"")</f>
        <v/>
      </c>
      <c r="N64" s="30" t="str">
        <f>IF(ISNUMBER(A64),VLOOKUP(INDEX(НМЦ!C$7:C$300,ROW(B64)-4),'Справочник данных'!I$4:J$32,2,0),"")</f>
        <v/>
      </c>
      <c r="O64" s="48" t="str">
        <f t="shared" si="1"/>
        <v/>
      </c>
      <c r="P64" s="48" t="str">
        <f t="shared" si="2"/>
        <v/>
      </c>
      <c r="Q64" s="31" t="str">
        <f t="shared" si="3"/>
        <v/>
      </c>
      <c r="R64" s="48" t="str">
        <f t="shared" si="4"/>
        <v/>
      </c>
      <c r="S64" s="32" t="str">
        <f>IF(ISNUMBER(A64),INDEX(НМЦ!M$7:M$300,ROW(B64)-4),"")</f>
        <v/>
      </c>
      <c r="T64" s="48" t="str">
        <f t="shared" si="5"/>
        <v/>
      </c>
      <c r="U64" s="14" t="str">
        <f>IF(ISNUMBER(A64),INDEX(НМЦ!N$7:N$300,ROW(B64)-4),"")</f>
        <v/>
      </c>
      <c r="V64" s="48" t="str">
        <f t="shared" si="6"/>
        <v/>
      </c>
    </row>
    <row r="65" spans="1:22" ht="23.25" x14ac:dyDescent="0.35">
      <c r="A65" s="49" t="str">
        <f>IF(ISNUMBER(INDEX(НМЦ!A$7:A$300,ROW(B65)-4)),INDEX(НМЦ!A$7:A$300,ROW(B65)-4),"")</f>
        <v/>
      </c>
      <c r="B65" s="39" t="str">
        <f>IF(ISNUMBER(A65),INDEX(НМЦ!B$7:B$300,ROW(B65)-4),"")</f>
        <v/>
      </c>
      <c r="C65" s="39"/>
      <c r="D65" s="39"/>
      <c r="E65" s="40"/>
      <c r="F65" s="49" t="str">
        <f t="shared" si="0"/>
        <v/>
      </c>
      <c r="J65" s="39" t="str">
        <f>IF(ISNUMBER(A65),НМЦ!$B$3,"")</f>
        <v/>
      </c>
      <c r="K65" s="43" t="str">
        <f>IF(ISNUMBER(A65),VLOOKUP(НМЦ!$B$3,'Справочник данных'!$B$3:$C$92,2,0),"")</f>
        <v/>
      </c>
      <c r="M65" s="49" t="str">
        <f>IF(ISNUMBER(A65),INDEX(НМЦ!D$7:D$300,ROW(B65)-4),"")</f>
        <v/>
      </c>
      <c r="N65" s="30" t="str">
        <f>IF(ISNUMBER(A65),VLOOKUP(INDEX(НМЦ!C$7:C$300,ROW(B65)-4),'Справочник данных'!I$4:J$32,2,0),"")</f>
        <v/>
      </c>
      <c r="O65" s="48" t="str">
        <f t="shared" si="1"/>
        <v/>
      </c>
      <c r="P65" s="48" t="str">
        <f t="shared" si="2"/>
        <v/>
      </c>
      <c r="Q65" s="31" t="str">
        <f t="shared" si="3"/>
        <v/>
      </c>
      <c r="R65" s="48" t="str">
        <f t="shared" si="4"/>
        <v/>
      </c>
      <c r="S65" s="32" t="str">
        <f>IF(ISNUMBER(A65),INDEX(НМЦ!M$7:M$300,ROW(B65)-4),"")</f>
        <v/>
      </c>
      <c r="T65" s="48" t="str">
        <f t="shared" si="5"/>
        <v/>
      </c>
      <c r="U65" s="14" t="str">
        <f>IF(ISNUMBER(A65),INDEX(НМЦ!N$7:N$300,ROW(B65)-4),"")</f>
        <v/>
      </c>
      <c r="V65" s="48" t="str">
        <f t="shared" si="6"/>
        <v/>
      </c>
    </row>
    <row r="66" spans="1:22" ht="23.25" x14ac:dyDescent="0.35">
      <c r="A66" s="49" t="str">
        <f>IF(ISNUMBER(INDEX(НМЦ!A$7:A$300,ROW(B66)-4)),INDEX(НМЦ!A$7:A$300,ROW(B66)-4),"")</f>
        <v/>
      </c>
      <c r="B66" s="39" t="str">
        <f>IF(ISNUMBER(A66),INDEX(НМЦ!B$7:B$300,ROW(B66)-4),"")</f>
        <v/>
      </c>
      <c r="C66" s="39"/>
      <c r="D66" s="39"/>
      <c r="E66" s="40"/>
      <c r="F66" s="49" t="str">
        <f t="shared" si="0"/>
        <v/>
      </c>
      <c r="J66" s="39" t="str">
        <f>IF(ISNUMBER(A66),НМЦ!$B$3,"")</f>
        <v/>
      </c>
      <c r="K66" s="43" t="str">
        <f>IF(ISNUMBER(A66),VLOOKUP(НМЦ!$B$3,'Справочник данных'!$B$3:$C$92,2,0),"")</f>
        <v/>
      </c>
      <c r="M66" s="49" t="str">
        <f>IF(ISNUMBER(A66),INDEX(НМЦ!D$7:D$300,ROW(B66)-4),"")</f>
        <v/>
      </c>
      <c r="N66" s="30" t="str">
        <f>IF(ISNUMBER(A66),VLOOKUP(INDEX(НМЦ!C$7:C$300,ROW(B66)-4),'Справочник данных'!I$4:J$32,2,0),"")</f>
        <v/>
      </c>
      <c r="O66" s="48" t="str">
        <f t="shared" si="1"/>
        <v/>
      </c>
      <c r="P66" s="48" t="str">
        <f t="shared" si="2"/>
        <v/>
      </c>
      <c r="Q66" s="31" t="str">
        <f t="shared" si="3"/>
        <v/>
      </c>
      <c r="R66" s="48" t="str">
        <f t="shared" si="4"/>
        <v/>
      </c>
      <c r="S66" s="32" t="str">
        <f>IF(ISNUMBER(A66),INDEX(НМЦ!M$7:M$300,ROW(B66)-4),"")</f>
        <v/>
      </c>
      <c r="T66" s="48" t="str">
        <f t="shared" si="5"/>
        <v/>
      </c>
      <c r="U66" s="14" t="str">
        <f>IF(ISNUMBER(A66),INDEX(НМЦ!N$7:N$300,ROW(B66)-4),"")</f>
        <v/>
      </c>
      <c r="V66" s="48" t="str">
        <f t="shared" si="6"/>
        <v/>
      </c>
    </row>
    <row r="67" spans="1:22" ht="23.25" x14ac:dyDescent="0.35">
      <c r="A67" s="49" t="str">
        <f>IF(ISNUMBER(INDEX(НМЦ!A$7:A$300,ROW(B67)-4)),INDEX(НМЦ!A$7:A$300,ROW(B67)-4),"")</f>
        <v/>
      </c>
      <c r="B67" s="39" t="str">
        <f>IF(ISNUMBER(A67),INDEX(НМЦ!B$7:B$300,ROW(B67)-4),"")</f>
        <v/>
      </c>
      <c r="C67" s="39"/>
      <c r="D67" s="39"/>
      <c r="E67" s="40"/>
      <c r="F67" s="49" t="str">
        <f t="shared" si="0"/>
        <v/>
      </c>
      <c r="J67" s="39" t="str">
        <f>IF(ISNUMBER(A67),НМЦ!$B$3,"")</f>
        <v/>
      </c>
      <c r="K67" s="43" t="str">
        <f>IF(ISNUMBER(A67),VLOOKUP(НМЦ!$B$3,'Справочник данных'!$B$3:$C$92,2,0),"")</f>
        <v/>
      </c>
      <c r="M67" s="49" t="str">
        <f>IF(ISNUMBER(A67),INDEX(НМЦ!D$7:D$300,ROW(B67)-4),"")</f>
        <v/>
      </c>
      <c r="N67" s="30" t="str">
        <f>IF(ISNUMBER(A67),VLOOKUP(INDEX(НМЦ!C$7:C$300,ROW(B67)-4),'Справочник данных'!I$4:J$32,2,0),"")</f>
        <v/>
      </c>
      <c r="O67" s="48" t="str">
        <f t="shared" si="1"/>
        <v/>
      </c>
      <c r="P67" s="48" t="str">
        <f t="shared" si="2"/>
        <v/>
      </c>
      <c r="Q67" s="31" t="str">
        <f t="shared" si="3"/>
        <v/>
      </c>
      <c r="R67" s="48" t="str">
        <f t="shared" si="4"/>
        <v/>
      </c>
      <c r="S67" s="32" t="str">
        <f>IF(ISNUMBER(A67),INDEX(НМЦ!M$7:M$300,ROW(B67)-4),"")</f>
        <v/>
      </c>
      <c r="T67" s="48" t="str">
        <f t="shared" si="5"/>
        <v/>
      </c>
      <c r="U67" s="14" t="str">
        <f>IF(ISNUMBER(A67),INDEX(НМЦ!N$7:N$300,ROW(B67)-4),"")</f>
        <v/>
      </c>
      <c r="V67" s="48" t="str">
        <f t="shared" si="6"/>
        <v/>
      </c>
    </row>
    <row r="68" spans="1:22" ht="23.25" x14ac:dyDescent="0.35">
      <c r="A68" s="49" t="str">
        <f>IF(ISNUMBER(INDEX(НМЦ!A$7:A$300,ROW(B68)-4)),INDEX(НМЦ!A$7:A$300,ROW(B68)-4),"")</f>
        <v/>
      </c>
      <c r="B68" s="39" t="str">
        <f>IF(ISNUMBER(A68),INDEX(НМЦ!B$7:B$300,ROW(B68)-4),"")</f>
        <v/>
      </c>
      <c r="C68" s="39"/>
      <c r="D68" s="39"/>
      <c r="E68" s="40"/>
      <c r="F68" s="49" t="str">
        <f t="shared" si="0"/>
        <v/>
      </c>
      <c r="J68" s="39" t="str">
        <f>IF(ISNUMBER(A68),НМЦ!$B$3,"")</f>
        <v/>
      </c>
      <c r="K68" s="43" t="str">
        <f>IF(ISNUMBER(A68),VLOOKUP(НМЦ!$B$3,'Справочник данных'!$B$3:$C$92,2,0),"")</f>
        <v/>
      </c>
      <c r="M68" s="49" t="str">
        <f>IF(ISNUMBER(A68),INDEX(НМЦ!D$7:D$300,ROW(B68)-4),"")</f>
        <v/>
      </c>
      <c r="N68" s="30" t="str">
        <f>IF(ISNUMBER(A68),VLOOKUP(INDEX(НМЦ!C$7:C$300,ROW(B68)-4),'Справочник данных'!I$4:J$32,2,0),"")</f>
        <v/>
      </c>
      <c r="O68" s="48" t="str">
        <f t="shared" si="1"/>
        <v/>
      </c>
      <c r="P68" s="48" t="str">
        <f t="shared" si="2"/>
        <v/>
      </c>
      <c r="Q68" s="31" t="str">
        <f t="shared" si="3"/>
        <v/>
      </c>
      <c r="R68" s="48" t="str">
        <f t="shared" si="4"/>
        <v/>
      </c>
      <c r="S68" s="32" t="str">
        <f>IF(ISNUMBER(A68),INDEX(НМЦ!M$7:M$300,ROW(B68)-4),"")</f>
        <v/>
      </c>
      <c r="T68" s="48" t="str">
        <f t="shared" si="5"/>
        <v/>
      </c>
      <c r="U68" s="14" t="str">
        <f>IF(ISNUMBER(A68),INDEX(НМЦ!N$7:N$300,ROW(B68)-4),"")</f>
        <v/>
      </c>
      <c r="V68" s="48" t="str">
        <f t="shared" si="6"/>
        <v/>
      </c>
    </row>
    <row r="69" spans="1:22" ht="23.25" x14ac:dyDescent="0.35">
      <c r="A69" s="49" t="str">
        <f>IF(ISNUMBER(INDEX(НМЦ!A$7:A$300,ROW(B69)-4)),INDEX(НМЦ!A$7:A$300,ROW(B69)-4),"")</f>
        <v/>
      </c>
      <c r="B69" s="39" t="str">
        <f>IF(ISNUMBER(A69),INDEX(НМЦ!B$7:B$300,ROW(B69)-4),"")</f>
        <v/>
      </c>
      <c r="C69" s="39"/>
      <c r="D69" s="39"/>
      <c r="E69" s="40"/>
      <c r="F69" s="49" t="str">
        <f t="shared" si="0"/>
        <v/>
      </c>
      <c r="J69" s="39" t="str">
        <f>IF(ISNUMBER(A69),НМЦ!$B$3,"")</f>
        <v/>
      </c>
      <c r="K69" s="43" t="str">
        <f>IF(ISNUMBER(A69),VLOOKUP(НМЦ!$B$3,'Справочник данных'!$B$3:$C$92,2,0),"")</f>
        <v/>
      </c>
      <c r="M69" s="49" t="str">
        <f>IF(ISNUMBER(A69),INDEX(НМЦ!D$7:D$300,ROW(B69)-4),"")</f>
        <v/>
      </c>
      <c r="N69" s="30" t="str">
        <f>IF(ISNUMBER(A69),VLOOKUP(INDEX(НМЦ!C$7:C$300,ROW(B69)-4),'Справочник данных'!I$4:J$32,2,0),"")</f>
        <v/>
      </c>
      <c r="O69" s="48" t="str">
        <f t="shared" si="1"/>
        <v/>
      </c>
      <c r="P69" s="48" t="str">
        <f t="shared" si="2"/>
        <v/>
      </c>
      <c r="Q69" s="31" t="str">
        <f t="shared" si="3"/>
        <v/>
      </c>
      <c r="R69" s="48" t="str">
        <f t="shared" si="4"/>
        <v/>
      </c>
      <c r="S69" s="32" t="str">
        <f>IF(ISNUMBER(A69),INDEX(НМЦ!M$7:M$300,ROW(B69)-4),"")</f>
        <v/>
      </c>
      <c r="T69" s="48" t="str">
        <f t="shared" si="5"/>
        <v/>
      </c>
      <c r="U69" s="14" t="str">
        <f>IF(ISNUMBER(A69),INDEX(НМЦ!N$7:N$300,ROW(B69)-4),"")</f>
        <v/>
      </c>
      <c r="V69" s="48" t="str">
        <f t="shared" si="6"/>
        <v/>
      </c>
    </row>
    <row r="70" spans="1:22" ht="23.25" x14ac:dyDescent="0.35">
      <c r="A70" s="49" t="str">
        <f>IF(ISNUMBER(INDEX(НМЦ!A$7:A$300,ROW(B70)-4)),INDEX(НМЦ!A$7:A$300,ROW(B70)-4),"")</f>
        <v/>
      </c>
      <c r="B70" s="39" t="str">
        <f>IF(ISNUMBER(A70),INDEX(НМЦ!B$7:B$300,ROW(B70)-4),"")</f>
        <v/>
      </c>
      <c r="C70" s="39"/>
      <c r="D70" s="39"/>
      <c r="E70" s="40"/>
      <c r="F70" s="49" t="str">
        <f t="shared" ref="F70:F133" si="7">IF(ISNUMBER(A70),"Нет","")</f>
        <v/>
      </c>
      <c r="J70" s="39" t="str">
        <f>IF(ISNUMBER(A70),НМЦ!$B$3,"")</f>
        <v/>
      </c>
      <c r="K70" s="43" t="str">
        <f>IF(ISNUMBER(A70),VLOOKUP(НМЦ!$B$3,'Справочник данных'!$B$3:$C$92,2,0),"")</f>
        <v/>
      </c>
      <c r="M70" s="49" t="str">
        <f>IF(ISNUMBER(A70),INDEX(НМЦ!D$7:D$300,ROW(B70)-4),"")</f>
        <v/>
      </c>
      <c r="N70" s="30" t="str">
        <f>IF(ISNUMBER(A70),VLOOKUP(INDEX(НМЦ!C$7:C$300,ROW(B70)-4),'Справочник данных'!I$4:J$32,2,0),"")</f>
        <v/>
      </c>
      <c r="O70" s="48" t="str">
        <f t="shared" ref="O70:O133" si="8">IF(ISNUMBER(A70),"Нет","")</f>
        <v/>
      </c>
      <c r="P70" s="48" t="str">
        <f t="shared" ref="P70:P133" si="9">IF(ISNUMBER(A70),"Нет","")</f>
        <v/>
      </c>
      <c r="Q70" s="31" t="str">
        <f t="shared" ref="Q70:Q133" si="10">IF(ISNUMBER(A70),643,"")</f>
        <v/>
      </c>
      <c r="R70" s="48" t="str">
        <f t="shared" ref="R70:R133" si="11">IF(ISNUMBER(A70),"Нет","")</f>
        <v/>
      </c>
      <c r="S70" s="32" t="str">
        <f>IF(ISNUMBER(A70),INDEX(НМЦ!M$7:M$300,ROW(B70)-4),"")</f>
        <v/>
      </c>
      <c r="T70" s="48" t="str">
        <f t="shared" ref="T70:T133" si="12">IF(ISNUMBER(A70),"Без НДС","")</f>
        <v/>
      </c>
      <c r="U70" s="14" t="str">
        <f>IF(ISNUMBER(A70),INDEX(НМЦ!N$7:N$300,ROW(B70)-4),"")</f>
        <v/>
      </c>
      <c r="V70" s="48" t="str">
        <f t="shared" ref="V70:V133" si="13">IF(ISNUMBER(A70),"Без НДС","")</f>
        <v/>
      </c>
    </row>
    <row r="71" spans="1:22" ht="23.25" x14ac:dyDescent="0.35">
      <c r="A71" s="49" t="str">
        <f>IF(ISNUMBER(INDEX(НМЦ!A$7:A$300,ROW(B71)-4)),INDEX(НМЦ!A$7:A$300,ROW(B71)-4),"")</f>
        <v/>
      </c>
      <c r="B71" s="39" t="str">
        <f>IF(ISNUMBER(A71),INDEX(НМЦ!B$7:B$300,ROW(B71)-4),"")</f>
        <v/>
      </c>
      <c r="C71" s="39"/>
      <c r="D71" s="39"/>
      <c r="E71" s="40"/>
      <c r="F71" s="49" t="str">
        <f t="shared" si="7"/>
        <v/>
      </c>
      <c r="J71" s="39" t="str">
        <f>IF(ISNUMBER(A71),НМЦ!$B$3,"")</f>
        <v/>
      </c>
      <c r="K71" s="43" t="str">
        <f>IF(ISNUMBER(A71),VLOOKUP(НМЦ!$B$3,'Справочник данных'!$B$3:$C$92,2,0),"")</f>
        <v/>
      </c>
      <c r="M71" s="49" t="str">
        <f>IF(ISNUMBER(A71),INDEX(НМЦ!D$7:D$300,ROW(B71)-4),"")</f>
        <v/>
      </c>
      <c r="N71" s="30" t="str">
        <f>IF(ISNUMBER(A71),VLOOKUP(INDEX(НМЦ!C$7:C$300,ROW(B71)-4),'Справочник данных'!I$4:J$32,2,0),"")</f>
        <v/>
      </c>
      <c r="O71" s="48" t="str">
        <f t="shared" si="8"/>
        <v/>
      </c>
      <c r="P71" s="48" t="str">
        <f t="shared" si="9"/>
        <v/>
      </c>
      <c r="Q71" s="31" t="str">
        <f t="shared" si="10"/>
        <v/>
      </c>
      <c r="R71" s="48" t="str">
        <f t="shared" si="11"/>
        <v/>
      </c>
      <c r="S71" s="32" t="str">
        <f>IF(ISNUMBER(A71),INDEX(НМЦ!M$7:M$300,ROW(B71)-4),"")</f>
        <v/>
      </c>
      <c r="T71" s="48" t="str">
        <f t="shared" si="12"/>
        <v/>
      </c>
      <c r="U71" s="14" t="str">
        <f>IF(ISNUMBER(A71),INDEX(НМЦ!N$7:N$300,ROW(B71)-4),"")</f>
        <v/>
      </c>
      <c r="V71" s="48" t="str">
        <f t="shared" si="13"/>
        <v/>
      </c>
    </row>
    <row r="72" spans="1:22" ht="23.25" x14ac:dyDescent="0.35">
      <c r="A72" s="49" t="str">
        <f>IF(ISNUMBER(INDEX(НМЦ!A$7:A$300,ROW(B72)-4)),INDEX(НМЦ!A$7:A$300,ROW(B72)-4),"")</f>
        <v/>
      </c>
      <c r="B72" s="39" t="str">
        <f>IF(ISNUMBER(A72),INDEX(НМЦ!B$7:B$300,ROW(B72)-4),"")</f>
        <v/>
      </c>
      <c r="C72" s="39"/>
      <c r="D72" s="39"/>
      <c r="E72" s="40"/>
      <c r="F72" s="49" t="str">
        <f t="shared" si="7"/>
        <v/>
      </c>
      <c r="J72" s="39" t="str">
        <f>IF(ISNUMBER(A72),НМЦ!$B$3,"")</f>
        <v/>
      </c>
      <c r="K72" s="43" t="str">
        <f>IF(ISNUMBER(A72),VLOOKUP(НМЦ!$B$3,'Справочник данных'!$B$3:$C$92,2,0),"")</f>
        <v/>
      </c>
      <c r="M72" s="49" t="str">
        <f>IF(ISNUMBER(A72),INDEX(НМЦ!D$7:D$300,ROW(B72)-4),"")</f>
        <v/>
      </c>
      <c r="N72" s="30" t="str">
        <f>IF(ISNUMBER(A72),VLOOKUP(INDEX(НМЦ!C$7:C$300,ROW(B72)-4),'Справочник данных'!I$4:J$32,2,0),"")</f>
        <v/>
      </c>
      <c r="O72" s="48" t="str">
        <f t="shared" si="8"/>
        <v/>
      </c>
      <c r="P72" s="48" t="str">
        <f t="shared" si="9"/>
        <v/>
      </c>
      <c r="Q72" s="31" t="str">
        <f t="shared" si="10"/>
        <v/>
      </c>
      <c r="R72" s="48" t="str">
        <f t="shared" si="11"/>
        <v/>
      </c>
      <c r="S72" s="32" t="str">
        <f>IF(ISNUMBER(A72),INDEX(НМЦ!M$7:M$300,ROW(B72)-4),"")</f>
        <v/>
      </c>
      <c r="T72" s="48" t="str">
        <f t="shared" si="12"/>
        <v/>
      </c>
      <c r="U72" s="14" t="str">
        <f>IF(ISNUMBER(A72),INDEX(НМЦ!N$7:N$300,ROW(B72)-4),"")</f>
        <v/>
      </c>
      <c r="V72" s="48" t="str">
        <f t="shared" si="13"/>
        <v/>
      </c>
    </row>
    <row r="73" spans="1:22" ht="23.25" x14ac:dyDescent="0.35">
      <c r="A73" s="49" t="str">
        <f>IF(ISNUMBER(INDEX(НМЦ!A$7:A$300,ROW(B73)-4)),INDEX(НМЦ!A$7:A$300,ROW(B73)-4),"")</f>
        <v/>
      </c>
      <c r="B73" s="39" t="str">
        <f>IF(ISNUMBER(A73),INDEX(НМЦ!B$7:B$300,ROW(B73)-4),"")</f>
        <v/>
      </c>
      <c r="C73" s="39"/>
      <c r="D73" s="39"/>
      <c r="E73" s="40"/>
      <c r="F73" s="49" t="str">
        <f t="shared" si="7"/>
        <v/>
      </c>
      <c r="J73" s="39" t="str">
        <f>IF(ISNUMBER(A73),НМЦ!$B$3,"")</f>
        <v/>
      </c>
      <c r="K73" s="43" t="str">
        <f>IF(ISNUMBER(A73),VLOOKUP(НМЦ!$B$3,'Справочник данных'!$B$3:$C$92,2,0),"")</f>
        <v/>
      </c>
      <c r="M73" s="49" t="str">
        <f>IF(ISNUMBER(A73),INDEX(НМЦ!D$7:D$300,ROW(B73)-4),"")</f>
        <v/>
      </c>
      <c r="N73" s="30" t="str">
        <f>IF(ISNUMBER(A73),VLOOKUP(INDEX(НМЦ!C$7:C$300,ROW(B73)-4),'Справочник данных'!I$4:J$32,2,0),"")</f>
        <v/>
      </c>
      <c r="O73" s="48" t="str">
        <f t="shared" si="8"/>
        <v/>
      </c>
      <c r="P73" s="48" t="str">
        <f t="shared" si="9"/>
        <v/>
      </c>
      <c r="Q73" s="31" t="str">
        <f t="shared" si="10"/>
        <v/>
      </c>
      <c r="R73" s="48" t="str">
        <f t="shared" si="11"/>
        <v/>
      </c>
      <c r="S73" s="32" t="str">
        <f>IF(ISNUMBER(A73),INDEX(НМЦ!M$7:M$300,ROW(B73)-4),"")</f>
        <v/>
      </c>
      <c r="T73" s="48" t="str">
        <f t="shared" si="12"/>
        <v/>
      </c>
      <c r="U73" s="14" t="str">
        <f>IF(ISNUMBER(A73),INDEX(НМЦ!N$7:N$300,ROW(B73)-4),"")</f>
        <v/>
      </c>
      <c r="V73" s="48" t="str">
        <f t="shared" si="13"/>
        <v/>
      </c>
    </row>
    <row r="74" spans="1:22" ht="23.25" x14ac:dyDescent="0.35">
      <c r="A74" s="49" t="str">
        <f>IF(ISNUMBER(INDEX(НМЦ!A$7:A$300,ROW(B74)-4)),INDEX(НМЦ!A$7:A$300,ROW(B74)-4),"")</f>
        <v/>
      </c>
      <c r="B74" s="39" t="str">
        <f>IF(ISNUMBER(A74),INDEX(НМЦ!B$7:B$300,ROW(B74)-4),"")</f>
        <v/>
      </c>
      <c r="C74" s="39"/>
      <c r="D74" s="39"/>
      <c r="E74" s="40"/>
      <c r="F74" s="49" t="str">
        <f t="shared" si="7"/>
        <v/>
      </c>
      <c r="J74" s="39" t="str">
        <f>IF(ISNUMBER(A74),НМЦ!$B$3,"")</f>
        <v/>
      </c>
      <c r="K74" s="43" t="str">
        <f>IF(ISNUMBER(A74),VLOOKUP(НМЦ!$B$3,'Справочник данных'!$B$3:$C$92,2,0),"")</f>
        <v/>
      </c>
      <c r="M74" s="49" t="str">
        <f>IF(ISNUMBER(A74),INDEX(НМЦ!D$7:D$300,ROW(B74)-4),"")</f>
        <v/>
      </c>
      <c r="N74" s="30" t="str">
        <f>IF(ISNUMBER(A74),VLOOKUP(INDEX(НМЦ!C$7:C$300,ROW(B74)-4),'Справочник данных'!I$4:J$32,2,0),"")</f>
        <v/>
      </c>
      <c r="O74" s="48" t="str">
        <f t="shared" si="8"/>
        <v/>
      </c>
      <c r="P74" s="48" t="str">
        <f t="shared" si="9"/>
        <v/>
      </c>
      <c r="Q74" s="31" t="str">
        <f t="shared" si="10"/>
        <v/>
      </c>
      <c r="R74" s="48" t="str">
        <f t="shared" si="11"/>
        <v/>
      </c>
      <c r="S74" s="32" t="str">
        <f>IF(ISNUMBER(A74),INDEX(НМЦ!M$7:M$300,ROW(B74)-4),"")</f>
        <v/>
      </c>
      <c r="T74" s="48" t="str">
        <f t="shared" si="12"/>
        <v/>
      </c>
      <c r="U74" s="14" t="str">
        <f>IF(ISNUMBER(A74),INDEX(НМЦ!N$7:N$300,ROW(B74)-4),"")</f>
        <v/>
      </c>
      <c r="V74" s="48" t="str">
        <f t="shared" si="13"/>
        <v/>
      </c>
    </row>
    <row r="75" spans="1:22" ht="23.25" x14ac:dyDescent="0.35">
      <c r="A75" s="49" t="str">
        <f>IF(ISNUMBER(INDEX(НМЦ!A$7:A$300,ROW(B75)-4)),INDEX(НМЦ!A$7:A$300,ROW(B75)-4),"")</f>
        <v/>
      </c>
      <c r="B75" s="39" t="str">
        <f>IF(ISNUMBER(A75),INDEX(НМЦ!B$7:B$300,ROW(B75)-4),"")</f>
        <v/>
      </c>
      <c r="C75" s="39"/>
      <c r="D75" s="39"/>
      <c r="E75" s="40"/>
      <c r="F75" s="49" t="str">
        <f t="shared" si="7"/>
        <v/>
      </c>
      <c r="J75" s="39" t="str">
        <f>IF(ISNUMBER(A75),НМЦ!$B$3,"")</f>
        <v/>
      </c>
      <c r="K75" s="43" t="str">
        <f>IF(ISNUMBER(A75),VLOOKUP(НМЦ!$B$3,'Справочник данных'!$B$3:$C$92,2,0),"")</f>
        <v/>
      </c>
      <c r="M75" s="49" t="str">
        <f>IF(ISNUMBER(A75),INDEX(НМЦ!D$7:D$300,ROW(B75)-4),"")</f>
        <v/>
      </c>
      <c r="N75" s="30" t="str">
        <f>IF(ISNUMBER(A75),VLOOKUP(INDEX(НМЦ!C$7:C$300,ROW(B75)-4),'Справочник данных'!I$4:J$32,2,0),"")</f>
        <v/>
      </c>
      <c r="O75" s="48" t="str">
        <f t="shared" si="8"/>
        <v/>
      </c>
      <c r="P75" s="48" t="str">
        <f t="shared" si="9"/>
        <v/>
      </c>
      <c r="Q75" s="31" t="str">
        <f t="shared" si="10"/>
        <v/>
      </c>
      <c r="R75" s="48" t="str">
        <f t="shared" si="11"/>
        <v/>
      </c>
      <c r="S75" s="32" t="str">
        <f>IF(ISNUMBER(A75),INDEX(НМЦ!M$7:M$300,ROW(B75)-4),"")</f>
        <v/>
      </c>
      <c r="T75" s="48" t="str">
        <f t="shared" si="12"/>
        <v/>
      </c>
      <c r="U75" s="14" t="str">
        <f>IF(ISNUMBER(A75),INDEX(НМЦ!N$7:N$300,ROW(B75)-4),"")</f>
        <v/>
      </c>
      <c r="V75" s="48" t="str">
        <f t="shared" si="13"/>
        <v/>
      </c>
    </row>
    <row r="76" spans="1:22" ht="23.25" x14ac:dyDescent="0.35">
      <c r="A76" s="49" t="str">
        <f>IF(ISNUMBER(INDEX(НМЦ!A$7:A$300,ROW(B76)-4)),INDEX(НМЦ!A$7:A$300,ROW(B76)-4),"")</f>
        <v/>
      </c>
      <c r="B76" s="39" t="str">
        <f>IF(ISNUMBER(A76),INDEX(НМЦ!B$7:B$300,ROW(B76)-4),"")</f>
        <v/>
      </c>
      <c r="C76" s="39"/>
      <c r="D76" s="39"/>
      <c r="E76" s="40"/>
      <c r="F76" s="49" t="str">
        <f t="shared" si="7"/>
        <v/>
      </c>
      <c r="J76" s="39" t="str">
        <f>IF(ISNUMBER(A76),НМЦ!$B$3,"")</f>
        <v/>
      </c>
      <c r="K76" s="43" t="str">
        <f>IF(ISNUMBER(A76),VLOOKUP(НМЦ!$B$3,'Справочник данных'!$B$3:$C$92,2,0),"")</f>
        <v/>
      </c>
      <c r="M76" s="49" t="str">
        <f>IF(ISNUMBER(A76),INDEX(НМЦ!D$7:D$300,ROW(B76)-4),"")</f>
        <v/>
      </c>
      <c r="N76" s="30" t="str">
        <f>IF(ISNUMBER(A76),VLOOKUP(INDEX(НМЦ!C$7:C$300,ROW(B76)-4),'Справочник данных'!I$4:J$32,2,0),"")</f>
        <v/>
      </c>
      <c r="O76" s="48" t="str">
        <f t="shared" si="8"/>
        <v/>
      </c>
      <c r="P76" s="48" t="str">
        <f t="shared" si="9"/>
        <v/>
      </c>
      <c r="Q76" s="31" t="str">
        <f t="shared" si="10"/>
        <v/>
      </c>
      <c r="R76" s="48" t="str">
        <f t="shared" si="11"/>
        <v/>
      </c>
      <c r="S76" s="32" t="str">
        <f>IF(ISNUMBER(A76),INDEX(НМЦ!M$7:M$300,ROW(B76)-4),"")</f>
        <v/>
      </c>
      <c r="T76" s="48" t="str">
        <f t="shared" si="12"/>
        <v/>
      </c>
      <c r="U76" s="14" t="str">
        <f>IF(ISNUMBER(A76),INDEX(НМЦ!N$7:N$300,ROW(B76)-4),"")</f>
        <v/>
      </c>
      <c r="V76" s="48" t="str">
        <f t="shared" si="13"/>
        <v/>
      </c>
    </row>
    <row r="77" spans="1:22" ht="23.25" x14ac:dyDescent="0.35">
      <c r="A77" s="49" t="str">
        <f>IF(ISNUMBER(INDEX(НМЦ!A$7:A$300,ROW(B77)-4)),INDEX(НМЦ!A$7:A$300,ROW(B77)-4),"")</f>
        <v/>
      </c>
      <c r="B77" s="39" t="str">
        <f>IF(ISNUMBER(A77),INDEX(НМЦ!B$7:B$300,ROW(B77)-4),"")</f>
        <v/>
      </c>
      <c r="C77" s="39"/>
      <c r="D77" s="39"/>
      <c r="E77" s="40"/>
      <c r="F77" s="49" t="str">
        <f t="shared" si="7"/>
        <v/>
      </c>
      <c r="J77" s="39" t="str">
        <f>IF(ISNUMBER(A77),НМЦ!$B$3,"")</f>
        <v/>
      </c>
      <c r="K77" s="43" t="str">
        <f>IF(ISNUMBER(A77),VLOOKUP(НМЦ!$B$3,'Справочник данных'!$B$3:$C$92,2,0),"")</f>
        <v/>
      </c>
      <c r="M77" s="49" t="str">
        <f>IF(ISNUMBER(A77),INDEX(НМЦ!D$7:D$300,ROW(B77)-4),"")</f>
        <v/>
      </c>
      <c r="N77" s="30" t="str">
        <f>IF(ISNUMBER(A77),VLOOKUP(INDEX(НМЦ!C$7:C$300,ROW(B77)-4),'Справочник данных'!I$4:J$32,2,0),"")</f>
        <v/>
      </c>
      <c r="O77" s="48" t="str">
        <f t="shared" si="8"/>
        <v/>
      </c>
      <c r="P77" s="48" t="str">
        <f t="shared" si="9"/>
        <v/>
      </c>
      <c r="Q77" s="31" t="str">
        <f t="shared" si="10"/>
        <v/>
      </c>
      <c r="R77" s="48" t="str">
        <f t="shared" si="11"/>
        <v/>
      </c>
      <c r="S77" s="32" t="str">
        <f>IF(ISNUMBER(A77),INDEX(НМЦ!M$7:M$300,ROW(B77)-4),"")</f>
        <v/>
      </c>
      <c r="T77" s="48" t="str">
        <f t="shared" si="12"/>
        <v/>
      </c>
      <c r="U77" s="14" t="str">
        <f>IF(ISNUMBER(A77),INDEX(НМЦ!N$7:N$300,ROW(B77)-4),"")</f>
        <v/>
      </c>
      <c r="V77" s="48" t="str">
        <f t="shared" si="13"/>
        <v/>
      </c>
    </row>
    <row r="78" spans="1:22" ht="23.25" x14ac:dyDescent="0.35">
      <c r="A78" s="49" t="str">
        <f>IF(ISNUMBER(INDEX(НМЦ!A$7:A$300,ROW(B78)-4)),INDEX(НМЦ!A$7:A$300,ROW(B78)-4),"")</f>
        <v/>
      </c>
      <c r="B78" s="39" t="str">
        <f>IF(ISNUMBER(A78),INDEX(НМЦ!B$7:B$300,ROW(B78)-4),"")</f>
        <v/>
      </c>
      <c r="C78" s="39"/>
      <c r="D78" s="39"/>
      <c r="E78" s="40"/>
      <c r="F78" s="49" t="str">
        <f t="shared" si="7"/>
        <v/>
      </c>
      <c r="J78" s="39" t="str">
        <f>IF(ISNUMBER(A78),НМЦ!$B$3,"")</f>
        <v/>
      </c>
      <c r="K78" s="43" t="str">
        <f>IF(ISNUMBER(A78),VLOOKUP(НМЦ!$B$3,'Справочник данных'!$B$3:$C$92,2,0),"")</f>
        <v/>
      </c>
      <c r="M78" s="49" t="str">
        <f>IF(ISNUMBER(A78),INDEX(НМЦ!D$7:D$300,ROW(B78)-4),"")</f>
        <v/>
      </c>
      <c r="N78" s="30" t="str">
        <f>IF(ISNUMBER(A78),VLOOKUP(INDEX(НМЦ!C$7:C$300,ROW(B78)-4),'Справочник данных'!I$4:J$32,2,0),"")</f>
        <v/>
      </c>
      <c r="O78" s="48" t="str">
        <f t="shared" si="8"/>
        <v/>
      </c>
      <c r="P78" s="48" t="str">
        <f t="shared" si="9"/>
        <v/>
      </c>
      <c r="Q78" s="31" t="str">
        <f t="shared" si="10"/>
        <v/>
      </c>
      <c r="R78" s="48" t="str">
        <f t="shared" si="11"/>
        <v/>
      </c>
      <c r="S78" s="32" t="str">
        <f>IF(ISNUMBER(A78),INDEX(НМЦ!M$7:M$300,ROW(B78)-4),"")</f>
        <v/>
      </c>
      <c r="T78" s="48" t="str">
        <f t="shared" si="12"/>
        <v/>
      </c>
      <c r="U78" s="14" t="str">
        <f>IF(ISNUMBER(A78),INDEX(НМЦ!N$7:N$300,ROW(B78)-4),"")</f>
        <v/>
      </c>
      <c r="V78" s="48" t="str">
        <f t="shared" si="13"/>
        <v/>
      </c>
    </row>
    <row r="79" spans="1:22" ht="23.25" x14ac:dyDescent="0.35">
      <c r="A79" s="49" t="str">
        <f>IF(ISNUMBER(INDEX(НМЦ!A$7:A$300,ROW(B79)-4)),INDEX(НМЦ!A$7:A$300,ROW(B79)-4),"")</f>
        <v/>
      </c>
      <c r="B79" s="39" t="str">
        <f>IF(ISNUMBER(A79),INDEX(НМЦ!B$7:B$300,ROW(B79)-4),"")</f>
        <v/>
      </c>
      <c r="C79" s="39"/>
      <c r="D79" s="39"/>
      <c r="E79" s="40"/>
      <c r="F79" s="49" t="str">
        <f t="shared" si="7"/>
        <v/>
      </c>
      <c r="J79" s="39" t="str">
        <f>IF(ISNUMBER(A79),НМЦ!$B$3,"")</f>
        <v/>
      </c>
      <c r="K79" s="43" t="str">
        <f>IF(ISNUMBER(A79),VLOOKUP(НМЦ!$B$3,'Справочник данных'!$B$3:$C$92,2,0),"")</f>
        <v/>
      </c>
      <c r="M79" s="49" t="str">
        <f>IF(ISNUMBER(A79),INDEX(НМЦ!D$7:D$300,ROW(B79)-4),"")</f>
        <v/>
      </c>
      <c r="N79" s="30" t="str">
        <f>IF(ISNUMBER(A79),VLOOKUP(INDEX(НМЦ!C$7:C$300,ROW(B79)-4),'Справочник данных'!I$4:J$32,2,0),"")</f>
        <v/>
      </c>
      <c r="O79" s="48" t="str">
        <f t="shared" si="8"/>
        <v/>
      </c>
      <c r="P79" s="48" t="str">
        <f t="shared" si="9"/>
        <v/>
      </c>
      <c r="Q79" s="31" t="str">
        <f t="shared" si="10"/>
        <v/>
      </c>
      <c r="R79" s="48" t="str">
        <f t="shared" si="11"/>
        <v/>
      </c>
      <c r="S79" s="32" t="str">
        <f>IF(ISNUMBER(A79),INDEX(НМЦ!M$7:M$300,ROW(B79)-4),"")</f>
        <v/>
      </c>
      <c r="T79" s="48" t="str">
        <f t="shared" si="12"/>
        <v/>
      </c>
      <c r="U79" s="14" t="str">
        <f>IF(ISNUMBER(A79),INDEX(НМЦ!N$7:N$300,ROW(B79)-4),"")</f>
        <v/>
      </c>
      <c r="V79" s="48" t="str">
        <f t="shared" si="13"/>
        <v/>
      </c>
    </row>
    <row r="80" spans="1:22" ht="23.25" x14ac:dyDescent="0.35">
      <c r="A80" s="49" t="str">
        <f>IF(ISNUMBER(INDEX(НМЦ!A$7:A$300,ROW(B80)-4)),INDEX(НМЦ!A$7:A$300,ROW(B80)-4),"")</f>
        <v/>
      </c>
      <c r="B80" s="39" t="str">
        <f>IF(ISNUMBER(A80),INDEX(НМЦ!B$7:B$300,ROW(B80)-4),"")</f>
        <v/>
      </c>
      <c r="C80" s="39"/>
      <c r="D80" s="39"/>
      <c r="E80" s="40"/>
      <c r="F80" s="49" t="str">
        <f t="shared" si="7"/>
        <v/>
      </c>
      <c r="J80" s="39" t="str">
        <f>IF(ISNUMBER(A80),НМЦ!$B$3,"")</f>
        <v/>
      </c>
      <c r="K80" s="43" t="str">
        <f>IF(ISNUMBER(A80),VLOOKUP(НМЦ!$B$3,'Справочник данных'!$B$3:$C$92,2,0),"")</f>
        <v/>
      </c>
      <c r="M80" s="49" t="str">
        <f>IF(ISNUMBER(A80),INDEX(НМЦ!D$7:D$300,ROW(B80)-4),"")</f>
        <v/>
      </c>
      <c r="N80" s="30" t="str">
        <f>IF(ISNUMBER(A80),VLOOKUP(INDEX(НМЦ!C$7:C$300,ROW(B80)-4),'Справочник данных'!I$4:J$32,2,0),"")</f>
        <v/>
      </c>
      <c r="O80" s="48" t="str">
        <f t="shared" si="8"/>
        <v/>
      </c>
      <c r="P80" s="48" t="str">
        <f t="shared" si="9"/>
        <v/>
      </c>
      <c r="Q80" s="31" t="str">
        <f t="shared" si="10"/>
        <v/>
      </c>
      <c r="R80" s="48" t="str">
        <f t="shared" si="11"/>
        <v/>
      </c>
      <c r="S80" s="32" t="str">
        <f>IF(ISNUMBER(A80),INDEX(НМЦ!M$7:M$300,ROW(B80)-4),"")</f>
        <v/>
      </c>
      <c r="T80" s="48" t="str">
        <f t="shared" si="12"/>
        <v/>
      </c>
      <c r="U80" s="14" t="str">
        <f>IF(ISNUMBER(A80),INDEX(НМЦ!N$7:N$300,ROW(B80)-4),"")</f>
        <v/>
      </c>
      <c r="V80" s="48" t="str">
        <f t="shared" si="13"/>
        <v/>
      </c>
    </row>
    <row r="81" spans="1:22" ht="23.25" x14ac:dyDescent="0.35">
      <c r="A81" s="49" t="str">
        <f>IF(ISNUMBER(INDEX(НМЦ!A$7:A$300,ROW(B81)-4)),INDEX(НМЦ!A$7:A$300,ROW(B81)-4),"")</f>
        <v/>
      </c>
      <c r="B81" s="39" t="str">
        <f>IF(ISNUMBER(A81),INDEX(НМЦ!B$7:B$300,ROW(B81)-4),"")</f>
        <v/>
      </c>
      <c r="C81" s="39"/>
      <c r="D81" s="39"/>
      <c r="E81" s="40"/>
      <c r="F81" s="49" t="str">
        <f t="shared" si="7"/>
        <v/>
      </c>
      <c r="J81" s="39" t="str">
        <f>IF(ISNUMBER(A81),НМЦ!$B$3,"")</f>
        <v/>
      </c>
      <c r="K81" s="43" t="str">
        <f>IF(ISNUMBER(A81),VLOOKUP(НМЦ!$B$3,'Справочник данных'!$B$3:$C$92,2,0),"")</f>
        <v/>
      </c>
      <c r="M81" s="49" t="str">
        <f>IF(ISNUMBER(A81),INDEX(НМЦ!D$7:D$300,ROW(B81)-4),"")</f>
        <v/>
      </c>
      <c r="N81" s="30" t="str">
        <f>IF(ISNUMBER(A81),VLOOKUP(INDEX(НМЦ!C$7:C$300,ROW(B81)-4),'Справочник данных'!I$4:J$32,2,0),"")</f>
        <v/>
      </c>
      <c r="O81" s="48" t="str">
        <f t="shared" si="8"/>
        <v/>
      </c>
      <c r="P81" s="48" t="str">
        <f t="shared" si="9"/>
        <v/>
      </c>
      <c r="Q81" s="31" t="str">
        <f t="shared" si="10"/>
        <v/>
      </c>
      <c r="R81" s="48" t="str">
        <f t="shared" si="11"/>
        <v/>
      </c>
      <c r="S81" s="32" t="str">
        <f>IF(ISNUMBER(A81),INDEX(НМЦ!M$7:M$300,ROW(B81)-4),"")</f>
        <v/>
      </c>
      <c r="T81" s="48" t="str">
        <f t="shared" si="12"/>
        <v/>
      </c>
      <c r="U81" s="14" t="str">
        <f>IF(ISNUMBER(A81),INDEX(НМЦ!N$7:N$300,ROW(B81)-4),"")</f>
        <v/>
      </c>
      <c r="V81" s="48" t="str">
        <f t="shared" si="13"/>
        <v/>
      </c>
    </row>
    <row r="82" spans="1:22" ht="23.25" x14ac:dyDescent="0.35">
      <c r="A82" s="49" t="str">
        <f>IF(ISNUMBER(INDEX(НМЦ!A$7:A$300,ROW(B82)-4)),INDEX(НМЦ!A$7:A$300,ROW(B82)-4),"")</f>
        <v/>
      </c>
      <c r="B82" s="39" t="str">
        <f>IF(ISNUMBER(A82),INDEX(НМЦ!B$7:B$300,ROW(B82)-4),"")</f>
        <v/>
      </c>
      <c r="C82" s="39"/>
      <c r="D82" s="39"/>
      <c r="E82" s="40"/>
      <c r="F82" s="49" t="str">
        <f t="shared" si="7"/>
        <v/>
      </c>
      <c r="J82" s="39" t="str">
        <f>IF(ISNUMBER(A82),НМЦ!$B$3,"")</f>
        <v/>
      </c>
      <c r="K82" s="43" t="str">
        <f>IF(ISNUMBER(A82),VLOOKUP(НМЦ!$B$3,'Справочник данных'!$B$3:$C$92,2,0),"")</f>
        <v/>
      </c>
      <c r="M82" s="49" t="str">
        <f>IF(ISNUMBER(A82),INDEX(НМЦ!D$7:D$300,ROW(B82)-4),"")</f>
        <v/>
      </c>
      <c r="N82" s="30" t="str">
        <f>IF(ISNUMBER(A82),VLOOKUP(INDEX(НМЦ!C$7:C$300,ROW(B82)-4),'Справочник данных'!I$4:J$32,2,0),"")</f>
        <v/>
      </c>
      <c r="O82" s="48" t="str">
        <f t="shared" si="8"/>
        <v/>
      </c>
      <c r="P82" s="48" t="str">
        <f t="shared" si="9"/>
        <v/>
      </c>
      <c r="Q82" s="31" t="str">
        <f t="shared" si="10"/>
        <v/>
      </c>
      <c r="R82" s="48" t="str">
        <f t="shared" si="11"/>
        <v/>
      </c>
      <c r="S82" s="32" t="str">
        <f>IF(ISNUMBER(A82),INDEX(НМЦ!M$7:M$300,ROW(B82)-4),"")</f>
        <v/>
      </c>
      <c r="T82" s="48" t="str">
        <f t="shared" si="12"/>
        <v/>
      </c>
      <c r="U82" s="14" t="str">
        <f>IF(ISNUMBER(A82),INDEX(НМЦ!N$7:N$300,ROW(B82)-4),"")</f>
        <v/>
      </c>
      <c r="V82" s="48" t="str">
        <f t="shared" si="13"/>
        <v/>
      </c>
    </row>
    <row r="83" spans="1:22" ht="23.25" x14ac:dyDescent="0.35">
      <c r="A83" s="49" t="str">
        <f>IF(ISNUMBER(INDEX(НМЦ!A$7:A$300,ROW(B83)-4)),INDEX(НМЦ!A$7:A$300,ROW(B83)-4),"")</f>
        <v/>
      </c>
      <c r="B83" s="39" t="str">
        <f>IF(ISNUMBER(A83),INDEX(НМЦ!B$7:B$300,ROW(B83)-4),"")</f>
        <v/>
      </c>
      <c r="C83" s="39"/>
      <c r="D83" s="39"/>
      <c r="E83" s="40"/>
      <c r="F83" s="49" t="str">
        <f t="shared" si="7"/>
        <v/>
      </c>
      <c r="J83" s="39" t="str">
        <f>IF(ISNUMBER(A83),НМЦ!$B$3,"")</f>
        <v/>
      </c>
      <c r="K83" s="43" t="str">
        <f>IF(ISNUMBER(A83),VLOOKUP(НМЦ!$B$3,'Справочник данных'!$B$3:$C$92,2,0),"")</f>
        <v/>
      </c>
      <c r="M83" s="49" t="str">
        <f>IF(ISNUMBER(A83),INDEX(НМЦ!D$7:D$300,ROW(B83)-4),"")</f>
        <v/>
      </c>
      <c r="N83" s="30" t="str">
        <f>IF(ISNUMBER(A83),VLOOKUP(INDEX(НМЦ!C$7:C$300,ROW(B83)-4),'Справочник данных'!I$4:J$32,2,0),"")</f>
        <v/>
      </c>
      <c r="O83" s="48" t="str">
        <f t="shared" si="8"/>
        <v/>
      </c>
      <c r="P83" s="48" t="str">
        <f t="shared" si="9"/>
        <v/>
      </c>
      <c r="Q83" s="31" t="str">
        <f t="shared" si="10"/>
        <v/>
      </c>
      <c r="R83" s="48" t="str">
        <f t="shared" si="11"/>
        <v/>
      </c>
      <c r="S83" s="32" t="str">
        <f>IF(ISNUMBER(A83),INDEX(НМЦ!M$7:M$300,ROW(B83)-4),"")</f>
        <v/>
      </c>
      <c r="T83" s="48" t="str">
        <f t="shared" si="12"/>
        <v/>
      </c>
      <c r="U83" s="14" t="str">
        <f>IF(ISNUMBER(A83),INDEX(НМЦ!N$7:N$300,ROW(B83)-4),"")</f>
        <v/>
      </c>
      <c r="V83" s="48" t="str">
        <f t="shared" si="13"/>
        <v/>
      </c>
    </row>
    <row r="84" spans="1:22" ht="23.25" x14ac:dyDescent="0.35">
      <c r="A84" s="49" t="str">
        <f>IF(ISNUMBER(INDEX(НМЦ!A$7:A$300,ROW(B84)-4)),INDEX(НМЦ!A$7:A$300,ROW(B84)-4),"")</f>
        <v/>
      </c>
      <c r="B84" s="39" t="str">
        <f>IF(ISNUMBER(A84),INDEX(НМЦ!B$7:B$300,ROW(B84)-4),"")</f>
        <v/>
      </c>
      <c r="C84" s="39"/>
      <c r="D84" s="39"/>
      <c r="E84" s="40"/>
      <c r="F84" s="49" t="str">
        <f t="shared" si="7"/>
        <v/>
      </c>
      <c r="J84" s="39" t="str">
        <f>IF(ISNUMBER(A84),НМЦ!$B$3,"")</f>
        <v/>
      </c>
      <c r="K84" s="43" t="str">
        <f>IF(ISNUMBER(A84),VLOOKUP(НМЦ!$B$3,'Справочник данных'!$B$3:$C$92,2,0),"")</f>
        <v/>
      </c>
      <c r="M84" s="49" t="str">
        <f>IF(ISNUMBER(A84),INDEX(НМЦ!D$7:D$300,ROW(B84)-4),"")</f>
        <v/>
      </c>
      <c r="N84" s="30" t="str">
        <f>IF(ISNUMBER(A84),VLOOKUP(INDEX(НМЦ!C$7:C$300,ROW(B84)-4),'Справочник данных'!I$4:J$32,2,0),"")</f>
        <v/>
      </c>
      <c r="O84" s="48" t="str">
        <f t="shared" si="8"/>
        <v/>
      </c>
      <c r="P84" s="48" t="str">
        <f t="shared" si="9"/>
        <v/>
      </c>
      <c r="Q84" s="31" t="str">
        <f t="shared" si="10"/>
        <v/>
      </c>
      <c r="R84" s="48" t="str">
        <f t="shared" si="11"/>
        <v/>
      </c>
      <c r="S84" s="32" t="str">
        <f>IF(ISNUMBER(A84),INDEX(НМЦ!M$7:M$300,ROW(B84)-4),"")</f>
        <v/>
      </c>
      <c r="T84" s="48" t="str">
        <f t="shared" si="12"/>
        <v/>
      </c>
      <c r="U84" s="14" t="str">
        <f>IF(ISNUMBER(A84),INDEX(НМЦ!N$7:N$300,ROW(B84)-4),"")</f>
        <v/>
      </c>
      <c r="V84" s="48" t="str">
        <f t="shared" si="13"/>
        <v/>
      </c>
    </row>
    <row r="85" spans="1:22" ht="23.25" x14ac:dyDescent="0.35">
      <c r="A85" s="49" t="str">
        <f>IF(ISNUMBER(INDEX(НМЦ!A$7:A$300,ROW(B85)-4)),INDEX(НМЦ!A$7:A$300,ROW(B85)-4),"")</f>
        <v/>
      </c>
      <c r="B85" s="39" t="str">
        <f>IF(ISNUMBER(A85),INDEX(НМЦ!B$7:B$300,ROW(B85)-4),"")</f>
        <v/>
      </c>
      <c r="C85" s="39"/>
      <c r="D85" s="39"/>
      <c r="E85" s="40"/>
      <c r="F85" s="49" t="str">
        <f t="shared" si="7"/>
        <v/>
      </c>
      <c r="J85" s="39" t="str">
        <f>IF(ISNUMBER(A85),НМЦ!$B$3,"")</f>
        <v/>
      </c>
      <c r="K85" s="43" t="str">
        <f>IF(ISNUMBER(A85),VLOOKUP(НМЦ!$B$3,'Справочник данных'!$B$3:$C$92,2,0),"")</f>
        <v/>
      </c>
      <c r="M85" s="49" t="str">
        <f>IF(ISNUMBER(A85),INDEX(НМЦ!D$7:D$300,ROW(B85)-4),"")</f>
        <v/>
      </c>
      <c r="N85" s="30" t="str">
        <f>IF(ISNUMBER(A85),VLOOKUP(INDEX(НМЦ!C$7:C$300,ROW(B85)-4),'Справочник данных'!I$4:J$32,2,0),"")</f>
        <v/>
      </c>
      <c r="O85" s="48" t="str">
        <f t="shared" si="8"/>
        <v/>
      </c>
      <c r="P85" s="48" t="str">
        <f t="shared" si="9"/>
        <v/>
      </c>
      <c r="Q85" s="31" t="str">
        <f t="shared" si="10"/>
        <v/>
      </c>
      <c r="R85" s="48" t="str">
        <f t="shared" si="11"/>
        <v/>
      </c>
      <c r="S85" s="32" t="str">
        <f>IF(ISNUMBER(A85),INDEX(НМЦ!M$7:M$300,ROW(B85)-4),"")</f>
        <v/>
      </c>
      <c r="T85" s="48" t="str">
        <f t="shared" si="12"/>
        <v/>
      </c>
      <c r="U85" s="14" t="str">
        <f>IF(ISNUMBER(A85),INDEX(НМЦ!N$7:N$300,ROW(B85)-4),"")</f>
        <v/>
      </c>
      <c r="V85" s="48" t="str">
        <f t="shared" si="13"/>
        <v/>
      </c>
    </row>
    <row r="86" spans="1:22" ht="23.25" x14ac:dyDescent="0.35">
      <c r="A86" s="49" t="str">
        <f>IF(ISNUMBER(INDEX(НМЦ!A$7:A$300,ROW(B86)-4)),INDEX(НМЦ!A$7:A$300,ROW(B86)-4),"")</f>
        <v/>
      </c>
      <c r="B86" s="39" t="str">
        <f>IF(ISNUMBER(A86),INDEX(НМЦ!B$7:B$300,ROW(B86)-4),"")</f>
        <v/>
      </c>
      <c r="C86" s="39"/>
      <c r="D86" s="39"/>
      <c r="E86" s="40"/>
      <c r="F86" s="49" t="str">
        <f t="shared" si="7"/>
        <v/>
      </c>
      <c r="J86" s="39" t="str">
        <f>IF(ISNUMBER(A86),НМЦ!$B$3,"")</f>
        <v/>
      </c>
      <c r="K86" s="43" t="str">
        <f>IF(ISNUMBER(A86),VLOOKUP(НМЦ!$B$3,'Справочник данных'!$B$3:$C$92,2,0),"")</f>
        <v/>
      </c>
      <c r="M86" s="49" t="str">
        <f>IF(ISNUMBER(A86),INDEX(НМЦ!D$7:D$300,ROW(B86)-4),"")</f>
        <v/>
      </c>
      <c r="N86" s="30" t="str">
        <f>IF(ISNUMBER(A86),VLOOKUP(INDEX(НМЦ!C$7:C$300,ROW(B86)-4),'Справочник данных'!I$4:J$32,2,0),"")</f>
        <v/>
      </c>
      <c r="O86" s="48" t="str">
        <f t="shared" si="8"/>
        <v/>
      </c>
      <c r="P86" s="48" t="str">
        <f t="shared" si="9"/>
        <v/>
      </c>
      <c r="Q86" s="31" t="str">
        <f t="shared" si="10"/>
        <v/>
      </c>
      <c r="R86" s="48" t="str">
        <f t="shared" si="11"/>
        <v/>
      </c>
      <c r="S86" s="32" t="str">
        <f>IF(ISNUMBER(A86),INDEX(НМЦ!M$7:M$300,ROW(B86)-4),"")</f>
        <v/>
      </c>
      <c r="T86" s="48" t="str">
        <f t="shared" si="12"/>
        <v/>
      </c>
      <c r="U86" s="14" t="str">
        <f>IF(ISNUMBER(A86),INDEX(НМЦ!N$7:N$300,ROW(B86)-4),"")</f>
        <v/>
      </c>
      <c r="V86" s="48" t="str">
        <f t="shared" si="13"/>
        <v/>
      </c>
    </row>
    <row r="87" spans="1:22" ht="23.25" x14ac:dyDescent="0.35">
      <c r="A87" s="49" t="str">
        <f>IF(ISNUMBER(INDEX(НМЦ!A$7:A$300,ROW(B87)-4)),INDEX(НМЦ!A$7:A$300,ROW(B87)-4),"")</f>
        <v/>
      </c>
      <c r="B87" s="39" t="str">
        <f>IF(ISNUMBER(A87),INDEX(НМЦ!B$7:B$300,ROW(B87)-4),"")</f>
        <v/>
      </c>
      <c r="C87" s="39"/>
      <c r="D87" s="39"/>
      <c r="E87" s="40"/>
      <c r="F87" s="49" t="str">
        <f t="shared" si="7"/>
        <v/>
      </c>
      <c r="J87" s="39" t="str">
        <f>IF(ISNUMBER(A87),НМЦ!$B$3,"")</f>
        <v/>
      </c>
      <c r="K87" s="43" t="str">
        <f>IF(ISNUMBER(A87),VLOOKUP(НМЦ!$B$3,'Справочник данных'!$B$3:$C$92,2,0),"")</f>
        <v/>
      </c>
      <c r="M87" s="49" t="str">
        <f>IF(ISNUMBER(A87),INDEX(НМЦ!D$7:D$300,ROW(B87)-4),"")</f>
        <v/>
      </c>
      <c r="N87" s="30" t="str">
        <f>IF(ISNUMBER(A87),VLOOKUP(INDEX(НМЦ!C$7:C$300,ROW(B87)-4),'Справочник данных'!I$4:J$32,2,0),"")</f>
        <v/>
      </c>
      <c r="O87" s="48" t="str">
        <f t="shared" si="8"/>
        <v/>
      </c>
      <c r="P87" s="48" t="str">
        <f t="shared" si="9"/>
        <v/>
      </c>
      <c r="Q87" s="31" t="str">
        <f t="shared" si="10"/>
        <v/>
      </c>
      <c r="R87" s="48" t="str">
        <f t="shared" si="11"/>
        <v/>
      </c>
      <c r="S87" s="32" t="str">
        <f>IF(ISNUMBER(A87),INDEX(НМЦ!M$7:M$300,ROW(B87)-4),"")</f>
        <v/>
      </c>
      <c r="T87" s="48" t="str">
        <f t="shared" si="12"/>
        <v/>
      </c>
      <c r="U87" s="14" t="str">
        <f>IF(ISNUMBER(A87),INDEX(НМЦ!N$7:N$300,ROW(B87)-4),"")</f>
        <v/>
      </c>
      <c r="V87" s="48" t="str">
        <f t="shared" si="13"/>
        <v/>
      </c>
    </row>
    <row r="88" spans="1:22" ht="23.25" x14ac:dyDescent="0.35">
      <c r="A88" s="49" t="str">
        <f>IF(ISNUMBER(INDEX(НМЦ!A$7:A$300,ROW(B88)-4)),INDEX(НМЦ!A$7:A$300,ROW(B88)-4),"")</f>
        <v/>
      </c>
      <c r="B88" s="39" t="str">
        <f>IF(ISNUMBER(A88),INDEX(НМЦ!B$7:B$300,ROW(B88)-4),"")</f>
        <v/>
      </c>
      <c r="C88" s="39"/>
      <c r="D88" s="39"/>
      <c r="E88" s="40"/>
      <c r="F88" s="49" t="str">
        <f t="shared" si="7"/>
        <v/>
      </c>
      <c r="J88" s="39" t="str">
        <f>IF(ISNUMBER(A88),НМЦ!$B$3,"")</f>
        <v/>
      </c>
      <c r="K88" s="43" t="str">
        <f>IF(ISNUMBER(A88),VLOOKUP(НМЦ!$B$3,'Справочник данных'!$B$3:$C$92,2,0),"")</f>
        <v/>
      </c>
      <c r="M88" s="49" t="str">
        <f>IF(ISNUMBER(A88),INDEX(НМЦ!D$7:D$300,ROW(B88)-4),"")</f>
        <v/>
      </c>
      <c r="N88" s="30" t="str">
        <f>IF(ISNUMBER(A88),VLOOKUP(INDEX(НМЦ!C$7:C$300,ROW(B88)-4),'Справочник данных'!I$4:J$32,2,0),"")</f>
        <v/>
      </c>
      <c r="O88" s="48" t="str">
        <f t="shared" si="8"/>
        <v/>
      </c>
      <c r="P88" s="48" t="str">
        <f t="shared" si="9"/>
        <v/>
      </c>
      <c r="Q88" s="31" t="str">
        <f t="shared" si="10"/>
        <v/>
      </c>
      <c r="R88" s="48" t="str">
        <f t="shared" si="11"/>
        <v/>
      </c>
      <c r="S88" s="32" t="str">
        <f>IF(ISNUMBER(A88),INDEX(НМЦ!M$7:M$300,ROW(B88)-4),"")</f>
        <v/>
      </c>
      <c r="T88" s="48" t="str">
        <f t="shared" si="12"/>
        <v/>
      </c>
      <c r="U88" s="14" t="str">
        <f>IF(ISNUMBER(A88),INDEX(НМЦ!N$7:N$300,ROW(B88)-4),"")</f>
        <v/>
      </c>
      <c r="V88" s="48" t="str">
        <f t="shared" si="13"/>
        <v/>
      </c>
    </row>
    <row r="89" spans="1:22" ht="23.25" x14ac:dyDescent="0.35">
      <c r="A89" s="49" t="str">
        <f>IF(ISNUMBER(INDEX(НМЦ!A$7:A$300,ROW(B89)-4)),INDEX(НМЦ!A$7:A$300,ROW(B89)-4),"")</f>
        <v/>
      </c>
      <c r="B89" s="39" t="str">
        <f>IF(ISNUMBER(A89),INDEX(НМЦ!B$7:B$300,ROW(B89)-4),"")</f>
        <v/>
      </c>
      <c r="C89" s="39"/>
      <c r="D89" s="39"/>
      <c r="E89" s="40"/>
      <c r="F89" s="49" t="str">
        <f t="shared" si="7"/>
        <v/>
      </c>
      <c r="J89" s="39" t="str">
        <f>IF(ISNUMBER(A89),НМЦ!$B$3,"")</f>
        <v/>
      </c>
      <c r="K89" s="43" t="str">
        <f>IF(ISNUMBER(A89),VLOOKUP(НМЦ!$B$3,'Справочник данных'!$B$3:$C$92,2,0),"")</f>
        <v/>
      </c>
      <c r="M89" s="49" t="str">
        <f>IF(ISNUMBER(A89),INDEX(НМЦ!D$7:D$300,ROW(B89)-4),"")</f>
        <v/>
      </c>
      <c r="N89" s="30" t="str">
        <f>IF(ISNUMBER(A89),VLOOKUP(INDEX(НМЦ!C$7:C$300,ROW(B89)-4),'Справочник данных'!I$4:J$32,2,0),"")</f>
        <v/>
      </c>
      <c r="O89" s="48" t="str">
        <f t="shared" si="8"/>
        <v/>
      </c>
      <c r="P89" s="48" t="str">
        <f t="shared" si="9"/>
        <v/>
      </c>
      <c r="Q89" s="31" t="str">
        <f t="shared" si="10"/>
        <v/>
      </c>
      <c r="R89" s="48" t="str">
        <f t="shared" si="11"/>
        <v/>
      </c>
      <c r="S89" s="32" t="str">
        <f>IF(ISNUMBER(A89),INDEX(НМЦ!M$7:M$300,ROW(B89)-4),"")</f>
        <v/>
      </c>
      <c r="T89" s="48" t="str">
        <f t="shared" si="12"/>
        <v/>
      </c>
      <c r="U89" s="14" t="str">
        <f>IF(ISNUMBER(A89),INDEX(НМЦ!N$7:N$300,ROW(B89)-4),"")</f>
        <v/>
      </c>
      <c r="V89" s="48" t="str">
        <f t="shared" si="13"/>
        <v/>
      </c>
    </row>
    <row r="90" spans="1:22" ht="23.25" x14ac:dyDescent="0.35">
      <c r="A90" s="49" t="str">
        <f>IF(ISNUMBER(INDEX(НМЦ!A$7:A$300,ROW(B90)-4)),INDEX(НМЦ!A$7:A$300,ROW(B90)-4),"")</f>
        <v/>
      </c>
      <c r="B90" s="39" t="str">
        <f>IF(ISNUMBER(A90),INDEX(НМЦ!B$7:B$300,ROW(B90)-4),"")</f>
        <v/>
      </c>
      <c r="C90" s="39"/>
      <c r="D90" s="39"/>
      <c r="E90" s="40"/>
      <c r="F90" s="49" t="str">
        <f t="shared" si="7"/>
        <v/>
      </c>
      <c r="J90" s="39" t="str">
        <f>IF(ISNUMBER(A90),НМЦ!$B$3,"")</f>
        <v/>
      </c>
      <c r="K90" s="43" t="str">
        <f>IF(ISNUMBER(A90),VLOOKUP(НМЦ!$B$3,'Справочник данных'!$B$3:$C$92,2,0),"")</f>
        <v/>
      </c>
      <c r="M90" s="49" t="str">
        <f>IF(ISNUMBER(A90),INDEX(НМЦ!D$7:D$300,ROW(B90)-4),"")</f>
        <v/>
      </c>
      <c r="N90" s="30" t="str">
        <f>IF(ISNUMBER(A90),VLOOKUP(INDEX(НМЦ!C$7:C$300,ROW(B90)-4),'Справочник данных'!I$4:J$32,2,0),"")</f>
        <v/>
      </c>
      <c r="O90" s="48" t="str">
        <f t="shared" si="8"/>
        <v/>
      </c>
      <c r="P90" s="48" t="str">
        <f t="shared" si="9"/>
        <v/>
      </c>
      <c r="Q90" s="31" t="str">
        <f t="shared" si="10"/>
        <v/>
      </c>
      <c r="R90" s="48" t="str">
        <f t="shared" si="11"/>
        <v/>
      </c>
      <c r="S90" s="32" t="str">
        <f>IF(ISNUMBER(A90),INDEX(НМЦ!M$7:M$300,ROW(B90)-4),"")</f>
        <v/>
      </c>
      <c r="T90" s="48" t="str">
        <f t="shared" si="12"/>
        <v/>
      </c>
      <c r="U90" s="14" t="str">
        <f>IF(ISNUMBER(A90),INDEX(НМЦ!N$7:N$300,ROW(B90)-4),"")</f>
        <v/>
      </c>
      <c r="V90" s="48" t="str">
        <f t="shared" si="13"/>
        <v/>
      </c>
    </row>
    <row r="91" spans="1:22" ht="23.25" x14ac:dyDescent="0.35">
      <c r="A91" s="49" t="str">
        <f>IF(ISNUMBER(INDEX(НМЦ!A$7:A$300,ROW(B91)-4)),INDEX(НМЦ!A$7:A$300,ROW(B91)-4),"")</f>
        <v/>
      </c>
      <c r="B91" s="39" t="str">
        <f>IF(ISNUMBER(A91),INDEX(НМЦ!B$7:B$300,ROW(B91)-4),"")</f>
        <v/>
      </c>
      <c r="C91" s="39"/>
      <c r="D91" s="39"/>
      <c r="E91" s="40"/>
      <c r="F91" s="49" t="str">
        <f t="shared" si="7"/>
        <v/>
      </c>
      <c r="J91" s="39" t="str">
        <f>IF(ISNUMBER(A91),НМЦ!$B$3,"")</f>
        <v/>
      </c>
      <c r="K91" s="43" t="str">
        <f>IF(ISNUMBER(A91),VLOOKUP(НМЦ!$B$3,'Справочник данных'!$B$3:$C$92,2,0),"")</f>
        <v/>
      </c>
      <c r="M91" s="49" t="str">
        <f>IF(ISNUMBER(A91),INDEX(НМЦ!D$7:D$300,ROW(B91)-4),"")</f>
        <v/>
      </c>
      <c r="N91" s="30" t="str">
        <f>IF(ISNUMBER(A91),VLOOKUP(INDEX(НМЦ!C$7:C$300,ROW(B91)-4),'Справочник данных'!I$4:J$32,2,0),"")</f>
        <v/>
      </c>
      <c r="O91" s="48" t="str">
        <f t="shared" si="8"/>
        <v/>
      </c>
      <c r="P91" s="48" t="str">
        <f t="shared" si="9"/>
        <v/>
      </c>
      <c r="Q91" s="31" t="str">
        <f t="shared" si="10"/>
        <v/>
      </c>
      <c r="R91" s="48" t="str">
        <f t="shared" si="11"/>
        <v/>
      </c>
      <c r="S91" s="32" t="str">
        <f>IF(ISNUMBER(A91),INDEX(НМЦ!M$7:M$300,ROW(B91)-4),"")</f>
        <v/>
      </c>
      <c r="T91" s="48" t="str">
        <f t="shared" si="12"/>
        <v/>
      </c>
      <c r="U91" s="14" t="str">
        <f>IF(ISNUMBER(A91),INDEX(НМЦ!N$7:N$300,ROW(B91)-4),"")</f>
        <v/>
      </c>
      <c r="V91" s="48" t="str">
        <f t="shared" si="13"/>
        <v/>
      </c>
    </row>
    <row r="92" spans="1:22" ht="23.25" x14ac:dyDescent="0.35">
      <c r="A92" s="49" t="str">
        <f>IF(ISNUMBER(INDEX(НМЦ!A$7:A$300,ROW(B92)-4)),INDEX(НМЦ!A$7:A$300,ROW(B92)-4),"")</f>
        <v/>
      </c>
      <c r="B92" s="39" t="str">
        <f>IF(ISNUMBER(A92),INDEX(НМЦ!B$7:B$300,ROW(B92)-4),"")</f>
        <v/>
      </c>
      <c r="C92" s="39"/>
      <c r="D92" s="39"/>
      <c r="E92" s="40"/>
      <c r="F92" s="49" t="str">
        <f t="shared" si="7"/>
        <v/>
      </c>
      <c r="J92" s="39" t="str">
        <f>IF(ISNUMBER(A92),НМЦ!$B$3,"")</f>
        <v/>
      </c>
      <c r="K92" s="43" t="str">
        <f>IF(ISNUMBER(A92),VLOOKUP(НМЦ!$B$3,'Справочник данных'!$B$3:$C$92,2,0),"")</f>
        <v/>
      </c>
      <c r="M92" s="49" t="str">
        <f>IF(ISNUMBER(A92),INDEX(НМЦ!D$7:D$300,ROW(B92)-4),"")</f>
        <v/>
      </c>
      <c r="N92" s="30" t="str">
        <f>IF(ISNUMBER(A92),VLOOKUP(INDEX(НМЦ!C$7:C$300,ROW(B92)-4),'Справочник данных'!I$4:J$32,2,0),"")</f>
        <v/>
      </c>
      <c r="O92" s="48" t="str">
        <f t="shared" si="8"/>
        <v/>
      </c>
      <c r="P92" s="48" t="str">
        <f t="shared" si="9"/>
        <v/>
      </c>
      <c r="Q92" s="31" t="str">
        <f t="shared" si="10"/>
        <v/>
      </c>
      <c r="R92" s="48" t="str">
        <f t="shared" si="11"/>
        <v/>
      </c>
      <c r="S92" s="32" t="str">
        <f>IF(ISNUMBER(A92),INDEX(НМЦ!M$7:M$300,ROW(B92)-4),"")</f>
        <v/>
      </c>
      <c r="T92" s="48" t="str">
        <f t="shared" si="12"/>
        <v/>
      </c>
      <c r="U92" s="14" t="str">
        <f>IF(ISNUMBER(A92),INDEX(НМЦ!N$7:N$300,ROW(B92)-4),"")</f>
        <v/>
      </c>
      <c r="V92" s="48" t="str">
        <f t="shared" si="13"/>
        <v/>
      </c>
    </row>
    <row r="93" spans="1:22" ht="23.25" x14ac:dyDescent="0.35">
      <c r="A93" s="49" t="str">
        <f>IF(ISNUMBER(INDEX(НМЦ!A$7:A$300,ROW(B93)-4)),INDEX(НМЦ!A$7:A$300,ROW(B93)-4),"")</f>
        <v/>
      </c>
      <c r="B93" s="39" t="str">
        <f>IF(ISNUMBER(A93),INDEX(НМЦ!B$7:B$300,ROW(B93)-4),"")</f>
        <v/>
      </c>
      <c r="C93" s="39"/>
      <c r="D93" s="39"/>
      <c r="E93" s="40"/>
      <c r="F93" s="49" t="str">
        <f t="shared" si="7"/>
        <v/>
      </c>
      <c r="J93" s="39" t="str">
        <f>IF(ISNUMBER(A93),НМЦ!$B$3,"")</f>
        <v/>
      </c>
      <c r="K93" s="43" t="str">
        <f>IF(ISNUMBER(A93),VLOOKUP(НМЦ!$B$3,'Справочник данных'!$B$3:$C$92,2,0),"")</f>
        <v/>
      </c>
      <c r="M93" s="49" t="str">
        <f>IF(ISNUMBER(A93),INDEX(НМЦ!D$7:D$300,ROW(B93)-4),"")</f>
        <v/>
      </c>
      <c r="N93" s="30" t="str">
        <f>IF(ISNUMBER(A93),VLOOKUP(INDEX(НМЦ!C$7:C$300,ROW(B93)-4),'Справочник данных'!I$4:J$32,2,0),"")</f>
        <v/>
      </c>
      <c r="O93" s="48" t="str">
        <f t="shared" si="8"/>
        <v/>
      </c>
      <c r="P93" s="48" t="str">
        <f t="shared" si="9"/>
        <v/>
      </c>
      <c r="Q93" s="31" t="str">
        <f t="shared" si="10"/>
        <v/>
      </c>
      <c r="R93" s="48" t="str">
        <f t="shared" si="11"/>
        <v/>
      </c>
      <c r="S93" s="32" t="str">
        <f>IF(ISNUMBER(A93),INDEX(НМЦ!M$7:M$300,ROW(B93)-4),"")</f>
        <v/>
      </c>
      <c r="T93" s="48" t="str">
        <f t="shared" si="12"/>
        <v/>
      </c>
      <c r="U93" s="14" t="str">
        <f>IF(ISNUMBER(A93),INDEX(НМЦ!N$7:N$300,ROW(B93)-4),"")</f>
        <v/>
      </c>
      <c r="V93" s="48" t="str">
        <f t="shared" si="13"/>
        <v/>
      </c>
    </row>
    <row r="94" spans="1:22" ht="23.25" x14ac:dyDescent="0.35">
      <c r="A94" s="49" t="str">
        <f>IF(ISNUMBER(INDEX(НМЦ!A$7:A$300,ROW(B94)-4)),INDEX(НМЦ!A$7:A$300,ROW(B94)-4),"")</f>
        <v/>
      </c>
      <c r="B94" s="39" t="str">
        <f>IF(ISNUMBER(A94),INDEX(НМЦ!B$7:B$300,ROW(B94)-4),"")</f>
        <v/>
      </c>
      <c r="C94" s="39"/>
      <c r="D94" s="39"/>
      <c r="E94" s="40"/>
      <c r="F94" s="49" t="str">
        <f t="shared" si="7"/>
        <v/>
      </c>
      <c r="J94" s="39" t="str">
        <f>IF(ISNUMBER(A94),НМЦ!$B$3,"")</f>
        <v/>
      </c>
      <c r="K94" s="43" t="str">
        <f>IF(ISNUMBER(A94),VLOOKUP(НМЦ!$B$3,'Справочник данных'!$B$3:$C$92,2,0),"")</f>
        <v/>
      </c>
      <c r="M94" s="49" t="str">
        <f>IF(ISNUMBER(A94),INDEX(НМЦ!D$7:D$300,ROW(B94)-4),"")</f>
        <v/>
      </c>
      <c r="N94" s="30" t="str">
        <f>IF(ISNUMBER(A94),VLOOKUP(INDEX(НМЦ!C$7:C$300,ROW(B94)-4),'Справочник данных'!I$4:J$32,2,0),"")</f>
        <v/>
      </c>
      <c r="O94" s="48" t="str">
        <f t="shared" si="8"/>
        <v/>
      </c>
      <c r="P94" s="48" t="str">
        <f t="shared" si="9"/>
        <v/>
      </c>
      <c r="Q94" s="31" t="str">
        <f t="shared" si="10"/>
        <v/>
      </c>
      <c r="R94" s="48" t="str">
        <f t="shared" si="11"/>
        <v/>
      </c>
      <c r="S94" s="32" t="str">
        <f>IF(ISNUMBER(A94),INDEX(НМЦ!M$7:M$300,ROW(B94)-4),"")</f>
        <v/>
      </c>
      <c r="T94" s="48" t="str">
        <f t="shared" si="12"/>
        <v/>
      </c>
      <c r="U94" s="14" t="str">
        <f>IF(ISNUMBER(A94),INDEX(НМЦ!N$7:N$300,ROW(B94)-4),"")</f>
        <v/>
      </c>
      <c r="V94" s="48" t="str">
        <f t="shared" si="13"/>
        <v/>
      </c>
    </row>
    <row r="95" spans="1:22" ht="23.25" x14ac:dyDescent="0.35">
      <c r="A95" s="49" t="str">
        <f>IF(ISNUMBER(INDEX(НМЦ!A$7:A$300,ROW(B95)-4)),INDEX(НМЦ!A$7:A$300,ROW(B95)-4),"")</f>
        <v/>
      </c>
      <c r="B95" s="39" t="str">
        <f>IF(ISNUMBER(A95),INDEX(НМЦ!B$7:B$300,ROW(B95)-4),"")</f>
        <v/>
      </c>
      <c r="C95" s="39"/>
      <c r="D95" s="39"/>
      <c r="E95" s="40"/>
      <c r="F95" s="49" t="str">
        <f t="shared" si="7"/>
        <v/>
      </c>
      <c r="J95" s="39" t="str">
        <f>IF(ISNUMBER(A95),НМЦ!$B$3,"")</f>
        <v/>
      </c>
      <c r="K95" s="43" t="str">
        <f>IF(ISNUMBER(A95),VLOOKUP(НМЦ!$B$3,'Справочник данных'!$B$3:$C$92,2,0),"")</f>
        <v/>
      </c>
      <c r="M95" s="49" t="str">
        <f>IF(ISNUMBER(A95),INDEX(НМЦ!D$7:D$300,ROW(B95)-4),"")</f>
        <v/>
      </c>
      <c r="N95" s="30" t="str">
        <f>IF(ISNUMBER(A95),VLOOKUP(INDEX(НМЦ!C$7:C$300,ROW(B95)-4),'Справочник данных'!I$4:J$32,2,0),"")</f>
        <v/>
      </c>
      <c r="O95" s="48" t="str">
        <f t="shared" si="8"/>
        <v/>
      </c>
      <c r="P95" s="48" t="str">
        <f t="shared" si="9"/>
        <v/>
      </c>
      <c r="Q95" s="31" t="str">
        <f t="shared" si="10"/>
        <v/>
      </c>
      <c r="R95" s="48" t="str">
        <f t="shared" si="11"/>
        <v/>
      </c>
      <c r="S95" s="32" t="str">
        <f>IF(ISNUMBER(A95),INDEX(НМЦ!M$7:M$300,ROW(B95)-4),"")</f>
        <v/>
      </c>
      <c r="T95" s="48" t="str">
        <f t="shared" si="12"/>
        <v/>
      </c>
      <c r="U95" s="14" t="str">
        <f>IF(ISNUMBER(A95),INDEX(НМЦ!N$7:N$300,ROW(B95)-4),"")</f>
        <v/>
      </c>
      <c r="V95" s="48" t="str">
        <f t="shared" si="13"/>
        <v/>
      </c>
    </row>
    <row r="96" spans="1:22" ht="23.25" x14ac:dyDescent="0.35">
      <c r="A96" s="49" t="str">
        <f>IF(ISNUMBER(INDEX(НМЦ!A$7:A$300,ROW(B96)-4)),INDEX(НМЦ!A$7:A$300,ROW(B96)-4),"")</f>
        <v/>
      </c>
      <c r="B96" s="39" t="str">
        <f>IF(ISNUMBER(A96),INDEX(НМЦ!B$7:B$300,ROW(B96)-4),"")</f>
        <v/>
      </c>
      <c r="C96" s="39"/>
      <c r="D96" s="39"/>
      <c r="E96" s="40"/>
      <c r="F96" s="49" t="str">
        <f t="shared" si="7"/>
        <v/>
      </c>
      <c r="J96" s="39" t="str">
        <f>IF(ISNUMBER(A96),НМЦ!$B$3,"")</f>
        <v/>
      </c>
      <c r="K96" s="43" t="str">
        <f>IF(ISNUMBER(A96),VLOOKUP(НМЦ!$B$3,'Справочник данных'!$B$3:$C$92,2,0),"")</f>
        <v/>
      </c>
      <c r="M96" s="49" t="str">
        <f>IF(ISNUMBER(A96),INDEX(НМЦ!D$7:D$300,ROW(B96)-4),"")</f>
        <v/>
      </c>
      <c r="N96" s="30" t="str">
        <f>IF(ISNUMBER(A96),VLOOKUP(INDEX(НМЦ!C$7:C$300,ROW(B96)-4),'Справочник данных'!I$4:J$32,2,0),"")</f>
        <v/>
      </c>
      <c r="O96" s="48" t="str">
        <f t="shared" si="8"/>
        <v/>
      </c>
      <c r="P96" s="48" t="str">
        <f t="shared" si="9"/>
        <v/>
      </c>
      <c r="Q96" s="31" t="str">
        <f t="shared" si="10"/>
        <v/>
      </c>
      <c r="R96" s="48" t="str">
        <f t="shared" si="11"/>
        <v/>
      </c>
      <c r="S96" s="32" t="str">
        <f>IF(ISNUMBER(A96),INDEX(НМЦ!M$7:M$300,ROW(B96)-4),"")</f>
        <v/>
      </c>
      <c r="T96" s="48" t="str">
        <f t="shared" si="12"/>
        <v/>
      </c>
      <c r="U96" s="14" t="str">
        <f>IF(ISNUMBER(A96),INDEX(НМЦ!N$7:N$300,ROW(B96)-4),"")</f>
        <v/>
      </c>
      <c r="V96" s="48" t="str">
        <f t="shared" si="13"/>
        <v/>
      </c>
    </row>
    <row r="97" spans="1:22" ht="23.25" x14ac:dyDescent="0.35">
      <c r="A97" s="49" t="str">
        <f>IF(ISNUMBER(INDEX(НМЦ!A$7:A$300,ROW(B97)-4)),INDEX(НМЦ!A$7:A$300,ROW(B97)-4),"")</f>
        <v/>
      </c>
      <c r="B97" s="39" t="str">
        <f>IF(ISNUMBER(A97),INDEX(НМЦ!B$7:B$300,ROW(B97)-4),"")</f>
        <v/>
      </c>
      <c r="C97" s="39"/>
      <c r="D97" s="39"/>
      <c r="E97" s="40"/>
      <c r="F97" s="49" t="str">
        <f t="shared" si="7"/>
        <v/>
      </c>
      <c r="J97" s="39" t="str">
        <f>IF(ISNUMBER(A97),НМЦ!$B$3,"")</f>
        <v/>
      </c>
      <c r="K97" s="43" t="str">
        <f>IF(ISNUMBER(A97),VLOOKUP(НМЦ!$B$3,'Справочник данных'!$B$3:$C$92,2,0),"")</f>
        <v/>
      </c>
      <c r="M97" s="49" t="str">
        <f>IF(ISNUMBER(A97),INDEX(НМЦ!D$7:D$300,ROW(B97)-4),"")</f>
        <v/>
      </c>
      <c r="N97" s="30" t="str">
        <f>IF(ISNUMBER(A97),VLOOKUP(INDEX(НМЦ!C$7:C$300,ROW(B97)-4),'Справочник данных'!I$4:J$32,2,0),"")</f>
        <v/>
      </c>
      <c r="O97" s="48" t="str">
        <f t="shared" si="8"/>
        <v/>
      </c>
      <c r="P97" s="48" t="str">
        <f t="shared" si="9"/>
        <v/>
      </c>
      <c r="Q97" s="31" t="str">
        <f t="shared" si="10"/>
        <v/>
      </c>
      <c r="R97" s="48" t="str">
        <f t="shared" si="11"/>
        <v/>
      </c>
      <c r="S97" s="32" t="str">
        <f>IF(ISNUMBER(A97),INDEX(НМЦ!M$7:M$300,ROW(B97)-4),"")</f>
        <v/>
      </c>
      <c r="T97" s="48" t="str">
        <f t="shared" si="12"/>
        <v/>
      </c>
      <c r="U97" s="14" t="str">
        <f>IF(ISNUMBER(A97),INDEX(НМЦ!N$7:N$300,ROW(B97)-4),"")</f>
        <v/>
      </c>
      <c r="V97" s="48" t="str">
        <f t="shared" si="13"/>
        <v/>
      </c>
    </row>
    <row r="98" spans="1:22" ht="23.25" x14ac:dyDescent="0.35">
      <c r="A98" s="49" t="str">
        <f>IF(ISNUMBER(INDEX(НМЦ!A$7:A$300,ROW(B98)-4)),INDEX(НМЦ!A$7:A$300,ROW(B98)-4),"")</f>
        <v/>
      </c>
      <c r="B98" s="39" t="str">
        <f>IF(ISNUMBER(A98),INDEX(НМЦ!B$7:B$300,ROW(B98)-4),"")</f>
        <v/>
      </c>
      <c r="C98" s="39"/>
      <c r="D98" s="39"/>
      <c r="E98" s="40"/>
      <c r="F98" s="49" t="str">
        <f t="shared" si="7"/>
        <v/>
      </c>
      <c r="J98" s="39" t="str">
        <f>IF(ISNUMBER(A98),НМЦ!$B$3,"")</f>
        <v/>
      </c>
      <c r="K98" s="43" t="str">
        <f>IF(ISNUMBER(A98),VLOOKUP(НМЦ!$B$3,'Справочник данных'!$B$3:$C$92,2,0),"")</f>
        <v/>
      </c>
      <c r="M98" s="49" t="str">
        <f>IF(ISNUMBER(A98),INDEX(НМЦ!D$7:D$300,ROW(B98)-4),"")</f>
        <v/>
      </c>
      <c r="N98" s="30" t="str">
        <f>IF(ISNUMBER(A98),VLOOKUP(INDEX(НМЦ!C$7:C$300,ROW(B98)-4),'Справочник данных'!I$4:J$32,2,0),"")</f>
        <v/>
      </c>
      <c r="O98" s="48" t="str">
        <f t="shared" si="8"/>
        <v/>
      </c>
      <c r="P98" s="48" t="str">
        <f t="shared" si="9"/>
        <v/>
      </c>
      <c r="Q98" s="31" t="str">
        <f t="shared" si="10"/>
        <v/>
      </c>
      <c r="R98" s="48" t="str">
        <f t="shared" si="11"/>
        <v/>
      </c>
      <c r="S98" s="32" t="str">
        <f>IF(ISNUMBER(A98),INDEX(НМЦ!M$7:M$300,ROW(B98)-4),"")</f>
        <v/>
      </c>
      <c r="T98" s="48" t="str">
        <f t="shared" si="12"/>
        <v/>
      </c>
      <c r="U98" s="14" t="str">
        <f>IF(ISNUMBER(A98),INDEX(НМЦ!N$7:N$300,ROW(B98)-4),"")</f>
        <v/>
      </c>
      <c r="V98" s="48" t="str">
        <f t="shared" si="13"/>
        <v/>
      </c>
    </row>
    <row r="99" spans="1:22" ht="23.25" x14ac:dyDescent="0.35">
      <c r="A99" s="49" t="str">
        <f>IF(ISNUMBER(INDEX(НМЦ!A$7:A$300,ROW(B99)-4)),INDEX(НМЦ!A$7:A$300,ROW(B99)-4),"")</f>
        <v/>
      </c>
      <c r="B99" s="39" t="str">
        <f>IF(ISNUMBER(A99),INDEX(НМЦ!B$7:B$300,ROW(B99)-4),"")</f>
        <v/>
      </c>
      <c r="C99" s="39"/>
      <c r="D99" s="39"/>
      <c r="E99" s="40"/>
      <c r="F99" s="49" t="str">
        <f t="shared" si="7"/>
        <v/>
      </c>
      <c r="J99" s="39" t="str">
        <f>IF(ISNUMBER(A99),НМЦ!$B$3,"")</f>
        <v/>
      </c>
      <c r="K99" s="43" t="str">
        <f>IF(ISNUMBER(A99),VLOOKUP(НМЦ!$B$3,'Справочник данных'!$B$3:$C$92,2,0),"")</f>
        <v/>
      </c>
      <c r="M99" s="49" t="str">
        <f>IF(ISNUMBER(A99),INDEX(НМЦ!D$7:D$300,ROW(B99)-4),"")</f>
        <v/>
      </c>
      <c r="N99" s="30" t="str">
        <f>IF(ISNUMBER(A99),VLOOKUP(INDEX(НМЦ!C$7:C$300,ROW(B99)-4),'Справочник данных'!I$4:J$32,2,0),"")</f>
        <v/>
      </c>
      <c r="O99" s="48" t="str">
        <f t="shared" si="8"/>
        <v/>
      </c>
      <c r="P99" s="48" t="str">
        <f t="shared" si="9"/>
        <v/>
      </c>
      <c r="Q99" s="31" t="str">
        <f t="shared" si="10"/>
        <v/>
      </c>
      <c r="R99" s="48" t="str">
        <f t="shared" si="11"/>
        <v/>
      </c>
      <c r="S99" s="32" t="str">
        <f>IF(ISNUMBER(A99),INDEX(НМЦ!M$7:M$300,ROW(B99)-4),"")</f>
        <v/>
      </c>
      <c r="T99" s="48" t="str">
        <f t="shared" si="12"/>
        <v/>
      </c>
      <c r="U99" s="14" t="str">
        <f>IF(ISNUMBER(A99),INDEX(НМЦ!N$7:N$300,ROW(B99)-4),"")</f>
        <v/>
      </c>
      <c r="V99" s="48" t="str">
        <f t="shared" si="13"/>
        <v/>
      </c>
    </row>
    <row r="100" spans="1:22" ht="23.25" x14ac:dyDescent="0.35">
      <c r="A100" s="49" t="str">
        <f>IF(ISNUMBER(INDEX(НМЦ!A$7:A$300,ROW(B100)-4)),INDEX(НМЦ!A$7:A$300,ROW(B100)-4),"")</f>
        <v/>
      </c>
      <c r="B100" s="39" t="str">
        <f>IF(ISNUMBER(A100),INDEX(НМЦ!B$7:B$300,ROW(B100)-4),"")</f>
        <v/>
      </c>
      <c r="C100" s="39"/>
      <c r="D100" s="39"/>
      <c r="E100" s="40"/>
      <c r="F100" s="49" t="str">
        <f t="shared" si="7"/>
        <v/>
      </c>
      <c r="J100" s="39" t="str">
        <f>IF(ISNUMBER(A100),НМЦ!$B$3,"")</f>
        <v/>
      </c>
      <c r="K100" s="43" t="str">
        <f>IF(ISNUMBER(A100),VLOOKUP(НМЦ!$B$3,'Справочник данных'!$B$3:$C$92,2,0),"")</f>
        <v/>
      </c>
      <c r="M100" s="49" t="str">
        <f>IF(ISNUMBER(A100),INDEX(НМЦ!D$7:D$300,ROW(B100)-4),"")</f>
        <v/>
      </c>
      <c r="N100" s="30" t="str">
        <f>IF(ISNUMBER(A100),VLOOKUP(INDEX(НМЦ!C$7:C$300,ROW(B100)-4),'Справочник данных'!I$4:J$32,2,0),"")</f>
        <v/>
      </c>
      <c r="O100" s="48" t="str">
        <f t="shared" si="8"/>
        <v/>
      </c>
      <c r="P100" s="48" t="str">
        <f t="shared" si="9"/>
        <v/>
      </c>
      <c r="Q100" s="31" t="str">
        <f t="shared" si="10"/>
        <v/>
      </c>
      <c r="R100" s="48" t="str">
        <f t="shared" si="11"/>
        <v/>
      </c>
      <c r="S100" s="32" t="str">
        <f>IF(ISNUMBER(A100),INDEX(НМЦ!M$7:M$300,ROW(B100)-4),"")</f>
        <v/>
      </c>
      <c r="T100" s="48" t="str">
        <f t="shared" si="12"/>
        <v/>
      </c>
      <c r="U100" s="14" t="str">
        <f>IF(ISNUMBER(A100),INDEX(НМЦ!N$7:N$300,ROW(B100)-4),"")</f>
        <v/>
      </c>
      <c r="V100" s="48" t="str">
        <f t="shared" si="13"/>
        <v/>
      </c>
    </row>
    <row r="101" spans="1:22" ht="23.25" x14ac:dyDescent="0.35">
      <c r="A101" s="49" t="str">
        <f>IF(ISNUMBER(INDEX(НМЦ!A$7:A$300,ROW(B101)-4)),INDEX(НМЦ!A$7:A$300,ROW(B101)-4),"")</f>
        <v/>
      </c>
      <c r="B101" s="39" t="str">
        <f>IF(ISNUMBER(A101),INDEX(НМЦ!B$7:B$300,ROW(B101)-4),"")</f>
        <v/>
      </c>
      <c r="C101" s="39"/>
      <c r="D101" s="39"/>
      <c r="E101" s="40"/>
      <c r="F101" s="49" t="str">
        <f t="shared" si="7"/>
        <v/>
      </c>
      <c r="J101" s="39" t="str">
        <f>IF(ISNUMBER(A101),НМЦ!$B$3,"")</f>
        <v/>
      </c>
      <c r="K101" s="43" t="str">
        <f>IF(ISNUMBER(A101),VLOOKUP(НМЦ!$B$3,'Справочник данных'!$B$3:$C$92,2,0),"")</f>
        <v/>
      </c>
      <c r="M101" s="49" t="str">
        <f>IF(ISNUMBER(A101),INDEX(НМЦ!D$7:D$300,ROW(B101)-4),"")</f>
        <v/>
      </c>
      <c r="N101" s="30" t="str">
        <f>IF(ISNUMBER(A101),VLOOKUP(INDEX(НМЦ!C$7:C$300,ROW(B101)-4),'Справочник данных'!I$4:J$32,2,0),"")</f>
        <v/>
      </c>
      <c r="O101" s="48" t="str">
        <f t="shared" si="8"/>
        <v/>
      </c>
      <c r="P101" s="48" t="str">
        <f t="shared" si="9"/>
        <v/>
      </c>
      <c r="Q101" s="31" t="str">
        <f t="shared" si="10"/>
        <v/>
      </c>
      <c r="R101" s="48" t="str">
        <f t="shared" si="11"/>
        <v/>
      </c>
      <c r="S101" s="32" t="str">
        <f>IF(ISNUMBER(A101),INDEX(НМЦ!M$7:M$300,ROW(B101)-4),"")</f>
        <v/>
      </c>
      <c r="T101" s="48" t="str">
        <f t="shared" si="12"/>
        <v/>
      </c>
      <c r="U101" s="14" t="str">
        <f>IF(ISNUMBER(A101),INDEX(НМЦ!N$7:N$300,ROW(B101)-4),"")</f>
        <v/>
      </c>
      <c r="V101" s="48" t="str">
        <f t="shared" si="13"/>
        <v/>
      </c>
    </row>
    <row r="102" spans="1:22" ht="23.25" x14ac:dyDescent="0.35">
      <c r="A102" s="49" t="str">
        <f>IF(ISNUMBER(INDEX(НМЦ!A$7:A$300,ROW(B102)-4)),INDEX(НМЦ!A$7:A$300,ROW(B102)-4),"")</f>
        <v/>
      </c>
      <c r="B102" s="39" t="str">
        <f>IF(ISNUMBER(A102),INDEX(НМЦ!B$7:B$300,ROW(B102)-4),"")</f>
        <v/>
      </c>
      <c r="C102" s="39"/>
      <c r="D102" s="39"/>
      <c r="E102" s="40"/>
      <c r="F102" s="49" t="str">
        <f t="shared" si="7"/>
        <v/>
      </c>
      <c r="J102" s="39" t="str">
        <f>IF(ISNUMBER(A102),НМЦ!$B$3,"")</f>
        <v/>
      </c>
      <c r="K102" s="43" t="str">
        <f>IF(ISNUMBER(A102),VLOOKUP(НМЦ!$B$3,'Справочник данных'!$B$3:$C$92,2,0),"")</f>
        <v/>
      </c>
      <c r="M102" s="49" t="str">
        <f>IF(ISNUMBER(A102),INDEX(НМЦ!D$7:D$300,ROW(B102)-4),"")</f>
        <v/>
      </c>
      <c r="N102" s="30" t="str">
        <f>IF(ISNUMBER(A102),VLOOKUP(INDEX(НМЦ!C$7:C$300,ROW(B102)-4),'Справочник данных'!I$4:J$32,2,0),"")</f>
        <v/>
      </c>
      <c r="O102" s="48" t="str">
        <f t="shared" si="8"/>
        <v/>
      </c>
      <c r="P102" s="48" t="str">
        <f t="shared" si="9"/>
        <v/>
      </c>
      <c r="Q102" s="31" t="str">
        <f t="shared" si="10"/>
        <v/>
      </c>
      <c r="R102" s="48" t="str">
        <f t="shared" si="11"/>
        <v/>
      </c>
      <c r="S102" s="32" t="str">
        <f>IF(ISNUMBER(A102),INDEX(НМЦ!M$7:M$300,ROW(B102)-4),"")</f>
        <v/>
      </c>
      <c r="T102" s="48" t="str">
        <f t="shared" si="12"/>
        <v/>
      </c>
      <c r="U102" s="14" t="str">
        <f>IF(ISNUMBER(A102),INDEX(НМЦ!N$7:N$300,ROW(B102)-4),"")</f>
        <v/>
      </c>
      <c r="V102" s="48" t="str">
        <f t="shared" si="13"/>
        <v/>
      </c>
    </row>
    <row r="103" spans="1:22" ht="23.25" x14ac:dyDescent="0.35">
      <c r="A103" s="49" t="str">
        <f>IF(ISNUMBER(INDEX(НМЦ!A$7:A$300,ROW(B103)-4)),INDEX(НМЦ!A$7:A$300,ROW(B103)-4),"")</f>
        <v/>
      </c>
      <c r="B103" s="39" t="str">
        <f>IF(ISNUMBER(A103),INDEX(НМЦ!B$7:B$300,ROW(B103)-4),"")</f>
        <v/>
      </c>
      <c r="C103" s="39"/>
      <c r="D103" s="39"/>
      <c r="E103" s="40"/>
      <c r="F103" s="49" t="str">
        <f t="shared" si="7"/>
        <v/>
      </c>
      <c r="J103" s="39" t="str">
        <f>IF(ISNUMBER(A103),НМЦ!$B$3,"")</f>
        <v/>
      </c>
      <c r="K103" s="43" t="str">
        <f>IF(ISNUMBER(A103),VLOOKUP(НМЦ!$B$3,'Справочник данных'!$B$3:$C$92,2,0),"")</f>
        <v/>
      </c>
      <c r="M103" s="49" t="str">
        <f>IF(ISNUMBER(A103),INDEX(НМЦ!D$7:D$300,ROW(B103)-4),"")</f>
        <v/>
      </c>
      <c r="N103" s="30" t="str">
        <f>IF(ISNUMBER(A103),VLOOKUP(INDEX(НМЦ!C$7:C$300,ROW(B103)-4),'Справочник данных'!I$4:J$32,2,0),"")</f>
        <v/>
      </c>
      <c r="O103" s="48" t="str">
        <f t="shared" si="8"/>
        <v/>
      </c>
      <c r="P103" s="48" t="str">
        <f t="shared" si="9"/>
        <v/>
      </c>
      <c r="Q103" s="31" t="str">
        <f t="shared" si="10"/>
        <v/>
      </c>
      <c r="R103" s="48" t="str">
        <f t="shared" si="11"/>
        <v/>
      </c>
      <c r="S103" s="32" t="str">
        <f>IF(ISNUMBER(A103),INDEX(НМЦ!M$7:M$300,ROW(B103)-4),"")</f>
        <v/>
      </c>
      <c r="T103" s="48" t="str">
        <f t="shared" si="12"/>
        <v/>
      </c>
      <c r="U103" s="14" t="str">
        <f>IF(ISNUMBER(A103),INDEX(НМЦ!N$7:N$300,ROW(B103)-4),"")</f>
        <v/>
      </c>
      <c r="V103" s="48" t="str">
        <f t="shared" si="13"/>
        <v/>
      </c>
    </row>
    <row r="104" spans="1:22" ht="23.25" x14ac:dyDescent="0.35">
      <c r="A104" s="49" t="str">
        <f>IF(ISNUMBER(INDEX(НМЦ!A$7:A$300,ROW(B104)-4)),INDEX(НМЦ!A$7:A$300,ROW(B104)-4),"")</f>
        <v/>
      </c>
      <c r="B104" s="39" t="str">
        <f>IF(ISNUMBER(A104),INDEX(НМЦ!B$7:B$300,ROW(B104)-4),"")</f>
        <v/>
      </c>
      <c r="C104" s="39"/>
      <c r="D104" s="39"/>
      <c r="E104" s="40"/>
      <c r="F104" s="49" t="str">
        <f t="shared" si="7"/>
        <v/>
      </c>
      <c r="J104" s="39" t="str">
        <f>IF(ISNUMBER(A104),НМЦ!$B$3,"")</f>
        <v/>
      </c>
      <c r="K104" s="43" t="str">
        <f>IF(ISNUMBER(A104),VLOOKUP(НМЦ!$B$3,'Справочник данных'!$B$3:$C$92,2,0),"")</f>
        <v/>
      </c>
      <c r="M104" s="49" t="str">
        <f>IF(ISNUMBER(A104),INDEX(НМЦ!D$7:D$300,ROW(B104)-4),"")</f>
        <v/>
      </c>
      <c r="N104" s="30" t="str">
        <f>IF(ISNUMBER(A104),VLOOKUP(INDEX(НМЦ!C$7:C$300,ROW(B104)-4),'Справочник данных'!I$4:J$32,2,0),"")</f>
        <v/>
      </c>
      <c r="O104" s="48" t="str">
        <f t="shared" si="8"/>
        <v/>
      </c>
      <c r="P104" s="48" t="str">
        <f t="shared" si="9"/>
        <v/>
      </c>
      <c r="Q104" s="31" t="str">
        <f t="shared" si="10"/>
        <v/>
      </c>
      <c r="R104" s="48" t="str">
        <f t="shared" si="11"/>
        <v/>
      </c>
      <c r="S104" s="32" t="str">
        <f>IF(ISNUMBER(A104),INDEX(НМЦ!M$7:M$300,ROW(B104)-4),"")</f>
        <v/>
      </c>
      <c r="T104" s="48" t="str">
        <f t="shared" si="12"/>
        <v/>
      </c>
      <c r="U104" s="14" t="str">
        <f>IF(ISNUMBER(A104),INDEX(НМЦ!N$7:N$300,ROW(B104)-4),"")</f>
        <v/>
      </c>
      <c r="V104" s="48" t="str">
        <f t="shared" si="13"/>
        <v/>
      </c>
    </row>
    <row r="105" spans="1:22" ht="23.25" x14ac:dyDescent="0.35">
      <c r="A105" s="49" t="str">
        <f>IF(ISNUMBER(INDEX(НМЦ!A$7:A$300,ROW(B105)-4)),INDEX(НМЦ!A$7:A$300,ROW(B105)-4),"")</f>
        <v/>
      </c>
      <c r="B105" s="39" t="str">
        <f>IF(ISNUMBER(A105),INDEX(НМЦ!B$7:B$300,ROW(B105)-4),"")</f>
        <v/>
      </c>
      <c r="C105" s="39"/>
      <c r="D105" s="39"/>
      <c r="E105" s="40"/>
      <c r="F105" s="49" t="str">
        <f t="shared" si="7"/>
        <v/>
      </c>
      <c r="J105" s="39" t="str">
        <f>IF(ISNUMBER(A105),НМЦ!$B$3,"")</f>
        <v/>
      </c>
      <c r="K105" s="43" t="str">
        <f>IF(ISNUMBER(A105),VLOOKUP(НМЦ!$B$3,'Справочник данных'!$B$3:$C$92,2,0),"")</f>
        <v/>
      </c>
      <c r="M105" s="49" t="str">
        <f>IF(ISNUMBER(A105),INDEX(НМЦ!D$7:D$300,ROW(B105)-4),"")</f>
        <v/>
      </c>
      <c r="N105" s="30" t="str">
        <f>IF(ISNUMBER(A105),VLOOKUP(INDEX(НМЦ!C$7:C$300,ROW(B105)-4),'Справочник данных'!I$4:J$32,2,0),"")</f>
        <v/>
      </c>
      <c r="O105" s="48" t="str">
        <f t="shared" si="8"/>
        <v/>
      </c>
      <c r="P105" s="48" t="str">
        <f t="shared" si="9"/>
        <v/>
      </c>
      <c r="Q105" s="31" t="str">
        <f t="shared" si="10"/>
        <v/>
      </c>
      <c r="R105" s="48" t="str">
        <f t="shared" si="11"/>
        <v/>
      </c>
      <c r="S105" s="32" t="str">
        <f>IF(ISNUMBER(A105),INDEX(НМЦ!M$7:M$300,ROW(B105)-4),"")</f>
        <v/>
      </c>
      <c r="T105" s="48" t="str">
        <f t="shared" si="12"/>
        <v/>
      </c>
      <c r="U105" s="14" t="str">
        <f>IF(ISNUMBER(A105),INDEX(НМЦ!N$7:N$300,ROW(B105)-4),"")</f>
        <v/>
      </c>
      <c r="V105" s="48" t="str">
        <f t="shared" si="13"/>
        <v/>
      </c>
    </row>
    <row r="106" spans="1:22" ht="23.25" x14ac:dyDescent="0.35">
      <c r="A106" s="49" t="str">
        <f>IF(ISNUMBER(INDEX(НМЦ!A$7:A$300,ROW(B106)-4)),INDEX(НМЦ!A$7:A$300,ROW(B106)-4),"")</f>
        <v/>
      </c>
      <c r="B106" s="39" t="str">
        <f>IF(ISNUMBER(A106),INDEX(НМЦ!B$7:B$300,ROW(B106)-4),"")</f>
        <v/>
      </c>
      <c r="C106" s="39"/>
      <c r="D106" s="39"/>
      <c r="E106" s="40"/>
      <c r="F106" s="49" t="str">
        <f t="shared" si="7"/>
        <v/>
      </c>
      <c r="J106" s="39" t="str">
        <f>IF(ISNUMBER(A106),НМЦ!$B$3,"")</f>
        <v/>
      </c>
      <c r="K106" s="43" t="str">
        <f>IF(ISNUMBER(A106),VLOOKUP(НМЦ!$B$3,'Справочник данных'!$B$3:$C$92,2,0),"")</f>
        <v/>
      </c>
      <c r="M106" s="49" t="str">
        <f>IF(ISNUMBER(A106),INDEX(НМЦ!D$7:D$300,ROW(B106)-4),"")</f>
        <v/>
      </c>
      <c r="N106" s="30" t="str">
        <f>IF(ISNUMBER(A106),VLOOKUP(INDEX(НМЦ!C$7:C$300,ROW(B106)-4),'Справочник данных'!I$4:J$32,2,0),"")</f>
        <v/>
      </c>
      <c r="O106" s="48" t="str">
        <f t="shared" si="8"/>
        <v/>
      </c>
      <c r="P106" s="48" t="str">
        <f t="shared" si="9"/>
        <v/>
      </c>
      <c r="Q106" s="31" t="str">
        <f t="shared" si="10"/>
        <v/>
      </c>
      <c r="R106" s="48" t="str">
        <f t="shared" si="11"/>
        <v/>
      </c>
      <c r="S106" s="32" t="str">
        <f>IF(ISNUMBER(A106),INDEX(НМЦ!M$7:M$300,ROW(B106)-4),"")</f>
        <v/>
      </c>
      <c r="T106" s="48" t="str">
        <f t="shared" si="12"/>
        <v/>
      </c>
      <c r="U106" s="14" t="str">
        <f>IF(ISNUMBER(A106),INDEX(НМЦ!N$7:N$300,ROW(B106)-4),"")</f>
        <v/>
      </c>
      <c r="V106" s="48" t="str">
        <f t="shared" si="13"/>
        <v/>
      </c>
    </row>
    <row r="107" spans="1:22" ht="23.25" x14ac:dyDescent="0.35">
      <c r="A107" s="49" t="str">
        <f>IF(ISNUMBER(INDEX(НМЦ!A$7:A$300,ROW(B107)-4)),INDEX(НМЦ!A$7:A$300,ROW(B107)-4),"")</f>
        <v/>
      </c>
      <c r="B107" s="39" t="str">
        <f>IF(ISNUMBER(A107),INDEX(НМЦ!B$7:B$300,ROW(B107)-4),"")</f>
        <v/>
      </c>
      <c r="C107" s="39"/>
      <c r="D107" s="39"/>
      <c r="E107" s="40"/>
      <c r="F107" s="49" t="str">
        <f t="shared" si="7"/>
        <v/>
      </c>
      <c r="J107" s="39" t="str">
        <f>IF(ISNUMBER(A107),НМЦ!$B$3,"")</f>
        <v/>
      </c>
      <c r="K107" s="43" t="str">
        <f>IF(ISNUMBER(A107),VLOOKUP(НМЦ!$B$3,'Справочник данных'!$B$3:$C$92,2,0),"")</f>
        <v/>
      </c>
      <c r="M107" s="49" t="str">
        <f>IF(ISNUMBER(A107),INDEX(НМЦ!D$7:D$300,ROW(B107)-4),"")</f>
        <v/>
      </c>
      <c r="N107" s="30" t="str">
        <f>IF(ISNUMBER(A107),VLOOKUP(INDEX(НМЦ!C$7:C$300,ROW(B107)-4),'Справочник данных'!I$4:J$32,2,0),"")</f>
        <v/>
      </c>
      <c r="O107" s="48" t="str">
        <f t="shared" si="8"/>
        <v/>
      </c>
      <c r="P107" s="48" t="str">
        <f t="shared" si="9"/>
        <v/>
      </c>
      <c r="Q107" s="31" t="str">
        <f t="shared" si="10"/>
        <v/>
      </c>
      <c r="R107" s="48" t="str">
        <f t="shared" si="11"/>
        <v/>
      </c>
      <c r="S107" s="32" t="str">
        <f>IF(ISNUMBER(A107),INDEX(НМЦ!M$7:M$300,ROW(B107)-4),"")</f>
        <v/>
      </c>
      <c r="T107" s="48" t="str">
        <f t="shared" si="12"/>
        <v/>
      </c>
      <c r="U107" s="14" t="str">
        <f>IF(ISNUMBER(A107),INDEX(НМЦ!N$7:N$300,ROW(B107)-4),"")</f>
        <v/>
      </c>
      <c r="V107" s="48" t="str">
        <f t="shared" si="13"/>
        <v/>
      </c>
    </row>
    <row r="108" spans="1:22" ht="23.25" x14ac:dyDescent="0.35">
      <c r="A108" s="49" t="str">
        <f>IF(ISNUMBER(INDEX(НМЦ!A$7:A$300,ROW(B108)-4)),INDEX(НМЦ!A$7:A$300,ROW(B108)-4),"")</f>
        <v/>
      </c>
      <c r="B108" s="39" t="str">
        <f>IF(ISNUMBER(A108),INDEX(НМЦ!B$7:B$300,ROW(B108)-4),"")</f>
        <v/>
      </c>
      <c r="C108" s="39"/>
      <c r="D108" s="39"/>
      <c r="E108" s="40"/>
      <c r="F108" s="49" t="str">
        <f t="shared" si="7"/>
        <v/>
      </c>
      <c r="J108" s="39" t="str">
        <f>IF(ISNUMBER(A108),НМЦ!$B$3,"")</f>
        <v/>
      </c>
      <c r="K108" s="43" t="str">
        <f>IF(ISNUMBER(A108),VLOOKUP(НМЦ!$B$3,'Справочник данных'!$B$3:$C$92,2,0),"")</f>
        <v/>
      </c>
      <c r="M108" s="49" t="str">
        <f>IF(ISNUMBER(A108),INDEX(НМЦ!D$7:D$300,ROW(B108)-4),"")</f>
        <v/>
      </c>
      <c r="N108" s="30" t="str">
        <f>IF(ISNUMBER(A108),VLOOKUP(INDEX(НМЦ!C$7:C$300,ROW(B108)-4),'Справочник данных'!I$4:J$32,2,0),"")</f>
        <v/>
      </c>
      <c r="O108" s="48" t="str">
        <f t="shared" si="8"/>
        <v/>
      </c>
      <c r="P108" s="48" t="str">
        <f t="shared" si="9"/>
        <v/>
      </c>
      <c r="Q108" s="31" t="str">
        <f t="shared" si="10"/>
        <v/>
      </c>
      <c r="R108" s="48" t="str">
        <f t="shared" si="11"/>
        <v/>
      </c>
      <c r="S108" s="32" t="str">
        <f>IF(ISNUMBER(A108),INDEX(НМЦ!M$7:M$300,ROW(B108)-4),"")</f>
        <v/>
      </c>
      <c r="T108" s="48" t="str">
        <f t="shared" si="12"/>
        <v/>
      </c>
      <c r="U108" s="14" t="str">
        <f>IF(ISNUMBER(A108),INDEX(НМЦ!N$7:N$300,ROW(B108)-4),"")</f>
        <v/>
      </c>
      <c r="V108" s="48" t="str">
        <f t="shared" si="13"/>
        <v/>
      </c>
    </row>
    <row r="109" spans="1:22" ht="23.25" x14ac:dyDescent="0.35">
      <c r="A109" s="49" t="str">
        <f>IF(ISNUMBER(INDEX(НМЦ!A$7:A$300,ROW(B109)-4)),INDEX(НМЦ!A$7:A$300,ROW(B109)-4),"")</f>
        <v/>
      </c>
      <c r="B109" s="39" t="str">
        <f>IF(ISNUMBER(A109),INDEX(НМЦ!B$7:B$300,ROW(B109)-4),"")</f>
        <v/>
      </c>
      <c r="C109" s="39"/>
      <c r="D109" s="39"/>
      <c r="E109" s="40"/>
      <c r="F109" s="49" t="str">
        <f t="shared" si="7"/>
        <v/>
      </c>
      <c r="J109" s="39" t="str">
        <f>IF(ISNUMBER(A109),НМЦ!$B$3,"")</f>
        <v/>
      </c>
      <c r="K109" s="43" t="str">
        <f>IF(ISNUMBER(A109),VLOOKUP(НМЦ!$B$3,'Справочник данных'!$B$3:$C$92,2,0),"")</f>
        <v/>
      </c>
      <c r="M109" s="49" t="str">
        <f>IF(ISNUMBER(A109),INDEX(НМЦ!D$7:D$300,ROW(B109)-4),"")</f>
        <v/>
      </c>
      <c r="N109" s="30" t="str">
        <f>IF(ISNUMBER(A109),VLOOKUP(INDEX(НМЦ!C$7:C$300,ROW(B109)-4),'Справочник данных'!I$4:J$32,2,0),"")</f>
        <v/>
      </c>
      <c r="O109" s="48" t="str">
        <f t="shared" si="8"/>
        <v/>
      </c>
      <c r="P109" s="48" t="str">
        <f t="shared" si="9"/>
        <v/>
      </c>
      <c r="Q109" s="31" t="str">
        <f t="shared" si="10"/>
        <v/>
      </c>
      <c r="R109" s="48" t="str">
        <f t="shared" si="11"/>
        <v/>
      </c>
      <c r="S109" s="32" t="str">
        <f>IF(ISNUMBER(A109),INDEX(НМЦ!M$7:M$300,ROW(B109)-4),"")</f>
        <v/>
      </c>
      <c r="T109" s="48" t="str">
        <f t="shared" si="12"/>
        <v/>
      </c>
      <c r="U109" s="14" t="str">
        <f>IF(ISNUMBER(A109),INDEX(НМЦ!N$7:N$300,ROW(B109)-4),"")</f>
        <v/>
      </c>
      <c r="V109" s="48" t="str">
        <f t="shared" si="13"/>
        <v/>
      </c>
    </row>
    <row r="110" spans="1:22" ht="23.25" x14ac:dyDescent="0.35">
      <c r="A110" s="49" t="str">
        <f>IF(ISNUMBER(INDEX(НМЦ!A$7:A$300,ROW(B110)-4)),INDEX(НМЦ!A$7:A$300,ROW(B110)-4),"")</f>
        <v/>
      </c>
      <c r="B110" s="39" t="str">
        <f>IF(ISNUMBER(A110),INDEX(НМЦ!B$7:B$300,ROW(B110)-4),"")</f>
        <v/>
      </c>
      <c r="C110" s="39"/>
      <c r="D110" s="39"/>
      <c r="E110" s="40"/>
      <c r="F110" s="49" t="str">
        <f t="shared" si="7"/>
        <v/>
      </c>
      <c r="J110" s="39" t="str">
        <f>IF(ISNUMBER(A110),НМЦ!$B$3,"")</f>
        <v/>
      </c>
      <c r="K110" s="43" t="str">
        <f>IF(ISNUMBER(A110),VLOOKUP(НМЦ!$B$3,'Справочник данных'!$B$3:$C$92,2,0),"")</f>
        <v/>
      </c>
      <c r="M110" s="49" t="str">
        <f>IF(ISNUMBER(A110),INDEX(НМЦ!D$7:D$300,ROW(B110)-4),"")</f>
        <v/>
      </c>
      <c r="N110" s="30" t="str">
        <f>IF(ISNUMBER(A110),VLOOKUP(INDEX(НМЦ!C$7:C$300,ROW(B110)-4),'Справочник данных'!I$4:J$32,2,0),"")</f>
        <v/>
      </c>
      <c r="O110" s="48" t="str">
        <f t="shared" si="8"/>
        <v/>
      </c>
      <c r="P110" s="48" t="str">
        <f t="shared" si="9"/>
        <v/>
      </c>
      <c r="Q110" s="31" t="str">
        <f t="shared" si="10"/>
        <v/>
      </c>
      <c r="R110" s="48" t="str">
        <f t="shared" si="11"/>
        <v/>
      </c>
      <c r="S110" s="32" t="str">
        <f>IF(ISNUMBER(A110),INDEX(НМЦ!M$7:M$300,ROW(B110)-4),"")</f>
        <v/>
      </c>
      <c r="T110" s="48" t="str">
        <f t="shared" si="12"/>
        <v/>
      </c>
      <c r="U110" s="14" t="str">
        <f>IF(ISNUMBER(A110),INDEX(НМЦ!N$7:N$300,ROW(B110)-4),"")</f>
        <v/>
      </c>
      <c r="V110" s="48" t="str">
        <f t="shared" si="13"/>
        <v/>
      </c>
    </row>
    <row r="111" spans="1:22" ht="23.25" x14ac:dyDescent="0.35">
      <c r="A111" s="49" t="str">
        <f>IF(ISNUMBER(INDEX(НМЦ!A$7:A$300,ROW(B111)-4)),INDEX(НМЦ!A$7:A$300,ROW(B111)-4),"")</f>
        <v/>
      </c>
      <c r="B111" s="39" t="str">
        <f>IF(ISNUMBER(A111),INDEX(НМЦ!B$7:B$300,ROW(B111)-4),"")</f>
        <v/>
      </c>
      <c r="C111" s="39"/>
      <c r="D111" s="39"/>
      <c r="E111" s="40"/>
      <c r="F111" s="49" t="str">
        <f t="shared" si="7"/>
        <v/>
      </c>
      <c r="J111" s="39" t="str">
        <f>IF(ISNUMBER(A111),НМЦ!$B$3,"")</f>
        <v/>
      </c>
      <c r="K111" s="43" t="str">
        <f>IF(ISNUMBER(A111),VLOOKUP(НМЦ!$B$3,'Справочник данных'!$B$3:$C$92,2,0),"")</f>
        <v/>
      </c>
      <c r="M111" s="49" t="str">
        <f>IF(ISNUMBER(A111),INDEX(НМЦ!D$7:D$300,ROW(B111)-4),"")</f>
        <v/>
      </c>
      <c r="N111" s="30" t="str">
        <f>IF(ISNUMBER(A111),VLOOKUP(INDEX(НМЦ!C$7:C$300,ROW(B111)-4),'Справочник данных'!I$4:J$32,2,0),"")</f>
        <v/>
      </c>
      <c r="O111" s="48" t="str">
        <f t="shared" si="8"/>
        <v/>
      </c>
      <c r="P111" s="48" t="str">
        <f t="shared" si="9"/>
        <v/>
      </c>
      <c r="Q111" s="31" t="str">
        <f t="shared" si="10"/>
        <v/>
      </c>
      <c r="R111" s="48" t="str">
        <f t="shared" si="11"/>
        <v/>
      </c>
      <c r="S111" s="32" t="str">
        <f>IF(ISNUMBER(A111),INDEX(НМЦ!M$7:M$300,ROW(B111)-4),"")</f>
        <v/>
      </c>
      <c r="T111" s="48" t="str">
        <f t="shared" si="12"/>
        <v/>
      </c>
      <c r="U111" s="14" t="str">
        <f>IF(ISNUMBER(A111),INDEX(НМЦ!N$7:N$300,ROW(B111)-4),"")</f>
        <v/>
      </c>
      <c r="V111" s="48" t="str">
        <f t="shared" si="13"/>
        <v/>
      </c>
    </row>
    <row r="112" spans="1:22" ht="23.25" x14ac:dyDescent="0.35">
      <c r="A112" s="49" t="str">
        <f>IF(ISNUMBER(INDEX(НМЦ!A$7:A$300,ROW(B112)-4)),INDEX(НМЦ!A$7:A$300,ROW(B112)-4),"")</f>
        <v/>
      </c>
      <c r="B112" s="39" t="str">
        <f>IF(ISNUMBER(A112),INDEX(НМЦ!B$7:B$300,ROW(B112)-4),"")</f>
        <v/>
      </c>
      <c r="C112" s="39"/>
      <c r="D112" s="39"/>
      <c r="E112" s="40"/>
      <c r="F112" s="49" t="str">
        <f t="shared" si="7"/>
        <v/>
      </c>
      <c r="J112" s="39" t="str">
        <f>IF(ISNUMBER(A112),НМЦ!$B$3,"")</f>
        <v/>
      </c>
      <c r="K112" s="43" t="str">
        <f>IF(ISNUMBER(A112),VLOOKUP(НМЦ!$B$3,'Справочник данных'!$B$3:$C$92,2,0),"")</f>
        <v/>
      </c>
      <c r="M112" s="49" t="str">
        <f>IF(ISNUMBER(A112),INDEX(НМЦ!D$7:D$300,ROW(B112)-4),"")</f>
        <v/>
      </c>
      <c r="N112" s="30" t="str">
        <f>IF(ISNUMBER(A112),VLOOKUP(INDEX(НМЦ!C$7:C$300,ROW(B112)-4),'Справочник данных'!I$4:J$32,2,0),"")</f>
        <v/>
      </c>
      <c r="O112" s="48" t="str">
        <f t="shared" si="8"/>
        <v/>
      </c>
      <c r="P112" s="48" t="str">
        <f t="shared" si="9"/>
        <v/>
      </c>
      <c r="Q112" s="31" t="str">
        <f t="shared" si="10"/>
        <v/>
      </c>
      <c r="R112" s="48" t="str">
        <f t="shared" si="11"/>
        <v/>
      </c>
      <c r="S112" s="32" t="str">
        <f>IF(ISNUMBER(A112),INDEX(НМЦ!M$7:M$300,ROW(B112)-4),"")</f>
        <v/>
      </c>
      <c r="T112" s="48" t="str">
        <f t="shared" si="12"/>
        <v/>
      </c>
      <c r="U112" s="14" t="str">
        <f>IF(ISNUMBER(A112),INDEX(НМЦ!N$7:N$300,ROW(B112)-4),"")</f>
        <v/>
      </c>
      <c r="V112" s="48" t="str">
        <f t="shared" si="13"/>
        <v/>
      </c>
    </row>
    <row r="113" spans="1:22" ht="23.25" x14ac:dyDescent="0.35">
      <c r="A113" s="49" t="str">
        <f>IF(ISNUMBER(INDEX(НМЦ!A$7:A$300,ROW(B113)-4)),INDEX(НМЦ!A$7:A$300,ROW(B113)-4),"")</f>
        <v/>
      </c>
      <c r="B113" s="39" t="str">
        <f>IF(ISNUMBER(A113),INDEX(НМЦ!B$7:B$300,ROW(B113)-4),"")</f>
        <v/>
      </c>
      <c r="C113" s="39"/>
      <c r="D113" s="39"/>
      <c r="E113" s="40"/>
      <c r="F113" s="49" t="str">
        <f t="shared" si="7"/>
        <v/>
      </c>
      <c r="J113" s="39" t="str">
        <f>IF(ISNUMBER(A113),НМЦ!$B$3,"")</f>
        <v/>
      </c>
      <c r="K113" s="43" t="str">
        <f>IF(ISNUMBER(A113),VLOOKUP(НМЦ!$B$3,'Справочник данных'!$B$3:$C$92,2,0),"")</f>
        <v/>
      </c>
      <c r="M113" s="49" t="str">
        <f>IF(ISNUMBER(A113),INDEX(НМЦ!D$7:D$300,ROW(B113)-4),"")</f>
        <v/>
      </c>
      <c r="N113" s="30" t="str">
        <f>IF(ISNUMBER(A113),VLOOKUP(INDEX(НМЦ!C$7:C$300,ROW(B113)-4),'Справочник данных'!I$4:J$32,2,0),"")</f>
        <v/>
      </c>
      <c r="O113" s="48" t="str">
        <f t="shared" si="8"/>
        <v/>
      </c>
      <c r="P113" s="48" t="str">
        <f t="shared" si="9"/>
        <v/>
      </c>
      <c r="Q113" s="31" t="str">
        <f t="shared" si="10"/>
        <v/>
      </c>
      <c r="R113" s="48" t="str">
        <f t="shared" si="11"/>
        <v/>
      </c>
      <c r="S113" s="32" t="str">
        <f>IF(ISNUMBER(A113),INDEX(НМЦ!M$7:M$300,ROW(B113)-4),"")</f>
        <v/>
      </c>
      <c r="T113" s="48" t="str">
        <f t="shared" si="12"/>
        <v/>
      </c>
      <c r="U113" s="14" t="str">
        <f>IF(ISNUMBER(A113),INDEX(НМЦ!N$7:N$300,ROW(B113)-4),"")</f>
        <v/>
      </c>
      <c r="V113" s="48" t="str">
        <f t="shared" si="13"/>
        <v/>
      </c>
    </row>
    <row r="114" spans="1:22" ht="23.25" x14ac:dyDescent="0.35">
      <c r="A114" s="49" t="str">
        <f>IF(ISNUMBER(INDEX(НМЦ!A$7:A$300,ROW(B114)-4)),INDEX(НМЦ!A$7:A$300,ROW(B114)-4),"")</f>
        <v/>
      </c>
      <c r="B114" s="39" t="str">
        <f>IF(ISNUMBER(A114),INDEX(НМЦ!B$7:B$300,ROW(B114)-4),"")</f>
        <v/>
      </c>
      <c r="C114" s="39"/>
      <c r="D114" s="39"/>
      <c r="E114" s="40"/>
      <c r="F114" s="49" t="str">
        <f t="shared" si="7"/>
        <v/>
      </c>
      <c r="J114" s="39" t="str">
        <f>IF(ISNUMBER(A114),НМЦ!$B$3,"")</f>
        <v/>
      </c>
      <c r="K114" s="43" t="str">
        <f>IF(ISNUMBER(A114),VLOOKUP(НМЦ!$B$3,'Справочник данных'!$B$3:$C$92,2,0),"")</f>
        <v/>
      </c>
      <c r="M114" s="49" t="str">
        <f>IF(ISNUMBER(A114),INDEX(НМЦ!D$7:D$300,ROW(B114)-4),"")</f>
        <v/>
      </c>
      <c r="N114" s="30" t="str">
        <f>IF(ISNUMBER(A114),VLOOKUP(INDEX(НМЦ!C$7:C$300,ROW(B114)-4),'Справочник данных'!I$4:J$32,2,0),"")</f>
        <v/>
      </c>
      <c r="O114" s="48" t="str">
        <f t="shared" si="8"/>
        <v/>
      </c>
      <c r="P114" s="48" t="str">
        <f t="shared" si="9"/>
        <v/>
      </c>
      <c r="Q114" s="31" t="str">
        <f t="shared" si="10"/>
        <v/>
      </c>
      <c r="R114" s="48" t="str">
        <f t="shared" si="11"/>
        <v/>
      </c>
      <c r="S114" s="32" t="str">
        <f>IF(ISNUMBER(A114),INDEX(НМЦ!M$7:M$300,ROW(B114)-4),"")</f>
        <v/>
      </c>
      <c r="T114" s="48" t="str">
        <f t="shared" si="12"/>
        <v/>
      </c>
      <c r="U114" s="14" t="str">
        <f>IF(ISNUMBER(A114),INDEX(НМЦ!N$7:N$300,ROW(B114)-4),"")</f>
        <v/>
      </c>
      <c r="V114" s="48" t="str">
        <f t="shared" si="13"/>
        <v/>
      </c>
    </row>
    <row r="115" spans="1:22" ht="23.25" x14ac:dyDescent="0.35">
      <c r="A115" s="49" t="str">
        <f>IF(ISNUMBER(INDEX(НМЦ!A$7:A$300,ROW(B115)-4)),INDEX(НМЦ!A$7:A$300,ROW(B115)-4),"")</f>
        <v/>
      </c>
      <c r="B115" s="39" t="str">
        <f>IF(ISNUMBER(A115),INDEX(НМЦ!B$7:B$300,ROW(B115)-4),"")</f>
        <v/>
      </c>
      <c r="C115" s="39"/>
      <c r="D115" s="39"/>
      <c r="E115" s="40"/>
      <c r="F115" s="49" t="str">
        <f t="shared" si="7"/>
        <v/>
      </c>
      <c r="J115" s="39" t="str">
        <f>IF(ISNUMBER(A115),НМЦ!$B$3,"")</f>
        <v/>
      </c>
      <c r="K115" s="43" t="str">
        <f>IF(ISNUMBER(A115),VLOOKUP(НМЦ!$B$3,'Справочник данных'!$B$3:$C$92,2,0),"")</f>
        <v/>
      </c>
      <c r="M115" s="49" t="str">
        <f>IF(ISNUMBER(A115),INDEX(НМЦ!D$7:D$300,ROW(B115)-4),"")</f>
        <v/>
      </c>
      <c r="N115" s="30" t="str">
        <f>IF(ISNUMBER(A115),VLOOKUP(INDEX(НМЦ!C$7:C$300,ROW(B115)-4),'Справочник данных'!I$4:J$32,2,0),"")</f>
        <v/>
      </c>
      <c r="O115" s="48" t="str">
        <f t="shared" si="8"/>
        <v/>
      </c>
      <c r="P115" s="48" t="str">
        <f t="shared" si="9"/>
        <v/>
      </c>
      <c r="Q115" s="31" t="str">
        <f t="shared" si="10"/>
        <v/>
      </c>
      <c r="R115" s="48" t="str">
        <f t="shared" si="11"/>
        <v/>
      </c>
      <c r="S115" s="32" t="str">
        <f>IF(ISNUMBER(A115),INDEX(НМЦ!M$7:M$300,ROW(B115)-4),"")</f>
        <v/>
      </c>
      <c r="T115" s="48" t="str">
        <f t="shared" si="12"/>
        <v/>
      </c>
      <c r="U115" s="14" t="str">
        <f>IF(ISNUMBER(A115),INDEX(НМЦ!N$7:N$300,ROW(B115)-4),"")</f>
        <v/>
      </c>
      <c r="V115" s="48" t="str">
        <f t="shared" si="13"/>
        <v/>
      </c>
    </row>
    <row r="116" spans="1:22" ht="23.25" x14ac:dyDescent="0.35">
      <c r="A116" s="49" t="str">
        <f>IF(ISNUMBER(INDEX(НМЦ!A$7:A$300,ROW(B116)-4)),INDEX(НМЦ!A$7:A$300,ROW(B116)-4),"")</f>
        <v/>
      </c>
      <c r="B116" s="39" t="str">
        <f>IF(ISNUMBER(A116),INDEX(НМЦ!B$7:B$300,ROW(B116)-4),"")</f>
        <v/>
      </c>
      <c r="C116" s="39"/>
      <c r="D116" s="39"/>
      <c r="E116" s="40"/>
      <c r="F116" s="49" t="str">
        <f t="shared" si="7"/>
        <v/>
      </c>
      <c r="J116" s="39" t="str">
        <f>IF(ISNUMBER(A116),НМЦ!$B$3,"")</f>
        <v/>
      </c>
      <c r="K116" s="43" t="str">
        <f>IF(ISNUMBER(A116),VLOOKUP(НМЦ!$B$3,'Справочник данных'!$B$3:$C$92,2,0),"")</f>
        <v/>
      </c>
      <c r="M116" s="49" t="str">
        <f>IF(ISNUMBER(A116),INDEX(НМЦ!D$7:D$300,ROW(B116)-4),"")</f>
        <v/>
      </c>
      <c r="N116" s="30" t="str">
        <f>IF(ISNUMBER(A116),VLOOKUP(INDEX(НМЦ!C$7:C$300,ROW(B116)-4),'Справочник данных'!I$4:J$32,2,0),"")</f>
        <v/>
      </c>
      <c r="O116" s="48" t="str">
        <f t="shared" si="8"/>
        <v/>
      </c>
      <c r="P116" s="48" t="str">
        <f t="shared" si="9"/>
        <v/>
      </c>
      <c r="Q116" s="31" t="str">
        <f t="shared" si="10"/>
        <v/>
      </c>
      <c r="R116" s="48" t="str">
        <f t="shared" si="11"/>
        <v/>
      </c>
      <c r="S116" s="32" t="str">
        <f>IF(ISNUMBER(A116),INDEX(НМЦ!M$7:M$300,ROW(B116)-4),"")</f>
        <v/>
      </c>
      <c r="T116" s="48" t="str">
        <f t="shared" si="12"/>
        <v/>
      </c>
      <c r="U116" s="14" t="str">
        <f>IF(ISNUMBER(A116),INDEX(НМЦ!N$7:N$300,ROW(B116)-4),"")</f>
        <v/>
      </c>
      <c r="V116" s="48" t="str">
        <f t="shared" si="13"/>
        <v/>
      </c>
    </row>
    <row r="117" spans="1:22" ht="23.25" x14ac:dyDescent="0.35">
      <c r="A117" s="49" t="str">
        <f>IF(ISNUMBER(INDEX(НМЦ!A$7:A$300,ROW(B117)-4)),INDEX(НМЦ!A$7:A$300,ROW(B117)-4),"")</f>
        <v/>
      </c>
      <c r="B117" s="39" t="str">
        <f>IF(ISNUMBER(A117),INDEX(НМЦ!B$7:B$300,ROW(B117)-4),"")</f>
        <v/>
      </c>
      <c r="C117" s="39"/>
      <c r="D117" s="39"/>
      <c r="E117" s="40"/>
      <c r="F117" s="49" t="str">
        <f t="shared" si="7"/>
        <v/>
      </c>
      <c r="J117" s="39" t="str">
        <f>IF(ISNUMBER(A117),НМЦ!$B$3,"")</f>
        <v/>
      </c>
      <c r="K117" s="43" t="str">
        <f>IF(ISNUMBER(A117),VLOOKUP(НМЦ!$B$3,'Справочник данных'!$B$3:$C$92,2,0),"")</f>
        <v/>
      </c>
      <c r="M117" s="49" t="str">
        <f>IF(ISNUMBER(A117),INDEX(НМЦ!D$7:D$300,ROW(B117)-4),"")</f>
        <v/>
      </c>
      <c r="N117" s="30" t="str">
        <f>IF(ISNUMBER(A117),VLOOKUP(INDEX(НМЦ!C$7:C$300,ROW(B117)-4),'Справочник данных'!I$4:J$32,2,0),"")</f>
        <v/>
      </c>
      <c r="O117" s="48" t="str">
        <f t="shared" si="8"/>
        <v/>
      </c>
      <c r="P117" s="48" t="str">
        <f t="shared" si="9"/>
        <v/>
      </c>
      <c r="Q117" s="31" t="str">
        <f t="shared" si="10"/>
        <v/>
      </c>
      <c r="R117" s="48" t="str">
        <f t="shared" si="11"/>
        <v/>
      </c>
      <c r="S117" s="32" t="str">
        <f>IF(ISNUMBER(A117),INDEX(НМЦ!M$7:M$300,ROW(B117)-4),"")</f>
        <v/>
      </c>
      <c r="T117" s="48" t="str">
        <f t="shared" si="12"/>
        <v/>
      </c>
      <c r="U117" s="14" t="str">
        <f>IF(ISNUMBER(A117),INDEX(НМЦ!N$7:N$300,ROW(B117)-4),"")</f>
        <v/>
      </c>
      <c r="V117" s="48" t="str">
        <f t="shared" si="13"/>
        <v/>
      </c>
    </row>
    <row r="118" spans="1:22" ht="23.25" x14ac:dyDescent="0.35">
      <c r="A118" s="49" t="str">
        <f>IF(ISNUMBER(INDEX(НМЦ!A$7:A$300,ROW(B118)-4)),INDEX(НМЦ!A$7:A$300,ROW(B118)-4),"")</f>
        <v/>
      </c>
      <c r="B118" s="39" t="str">
        <f>IF(ISNUMBER(A118),INDEX(НМЦ!B$7:B$300,ROW(B118)-4),"")</f>
        <v/>
      </c>
      <c r="C118" s="39"/>
      <c r="D118" s="39"/>
      <c r="E118" s="40"/>
      <c r="F118" s="49" t="str">
        <f t="shared" si="7"/>
        <v/>
      </c>
      <c r="J118" s="39" t="str">
        <f>IF(ISNUMBER(A118),НМЦ!$B$3,"")</f>
        <v/>
      </c>
      <c r="K118" s="43" t="str">
        <f>IF(ISNUMBER(A118),VLOOKUP(НМЦ!$B$3,'Справочник данных'!$B$3:$C$92,2,0),"")</f>
        <v/>
      </c>
      <c r="M118" s="49" t="str">
        <f>IF(ISNUMBER(A118),INDEX(НМЦ!D$7:D$300,ROW(B118)-4),"")</f>
        <v/>
      </c>
      <c r="N118" s="30" t="str">
        <f>IF(ISNUMBER(A118),VLOOKUP(INDEX(НМЦ!C$7:C$300,ROW(B118)-4),'Справочник данных'!I$4:J$32,2,0),"")</f>
        <v/>
      </c>
      <c r="O118" s="48" t="str">
        <f t="shared" si="8"/>
        <v/>
      </c>
      <c r="P118" s="48" t="str">
        <f t="shared" si="9"/>
        <v/>
      </c>
      <c r="Q118" s="31" t="str">
        <f t="shared" si="10"/>
        <v/>
      </c>
      <c r="R118" s="48" t="str">
        <f t="shared" si="11"/>
        <v/>
      </c>
      <c r="S118" s="32" t="str">
        <f>IF(ISNUMBER(A118),INDEX(НМЦ!M$7:M$300,ROW(B118)-4),"")</f>
        <v/>
      </c>
      <c r="T118" s="48" t="str">
        <f t="shared" si="12"/>
        <v/>
      </c>
      <c r="U118" s="14" t="str">
        <f>IF(ISNUMBER(A118),INDEX(НМЦ!N$7:N$300,ROW(B118)-4),"")</f>
        <v/>
      </c>
      <c r="V118" s="48" t="str">
        <f t="shared" si="13"/>
        <v/>
      </c>
    </row>
    <row r="119" spans="1:22" ht="23.25" x14ac:dyDescent="0.35">
      <c r="A119" s="49" t="str">
        <f>IF(ISNUMBER(INDEX(НМЦ!A$7:A$300,ROW(B119)-4)),INDEX(НМЦ!A$7:A$300,ROW(B119)-4),"")</f>
        <v/>
      </c>
      <c r="B119" s="39" t="str">
        <f>IF(ISNUMBER(A119),INDEX(НМЦ!B$7:B$300,ROW(B119)-4),"")</f>
        <v/>
      </c>
      <c r="C119" s="39"/>
      <c r="D119" s="39"/>
      <c r="E119" s="40"/>
      <c r="F119" s="49" t="str">
        <f t="shared" si="7"/>
        <v/>
      </c>
      <c r="J119" s="39" t="str">
        <f>IF(ISNUMBER(A119),НМЦ!$B$3,"")</f>
        <v/>
      </c>
      <c r="K119" s="43" t="str">
        <f>IF(ISNUMBER(A119),VLOOKUP(НМЦ!$B$3,'Справочник данных'!$B$3:$C$92,2,0),"")</f>
        <v/>
      </c>
      <c r="M119" s="49" t="str">
        <f>IF(ISNUMBER(A119),INDEX(НМЦ!D$7:D$300,ROW(B119)-4),"")</f>
        <v/>
      </c>
      <c r="N119" s="30" t="str">
        <f>IF(ISNUMBER(A119),VLOOKUP(INDEX(НМЦ!C$7:C$300,ROW(B119)-4),'Справочник данных'!I$4:J$32,2,0),"")</f>
        <v/>
      </c>
      <c r="O119" s="48" t="str">
        <f t="shared" si="8"/>
        <v/>
      </c>
      <c r="P119" s="48" t="str">
        <f t="shared" si="9"/>
        <v/>
      </c>
      <c r="Q119" s="31" t="str">
        <f t="shared" si="10"/>
        <v/>
      </c>
      <c r="R119" s="48" t="str">
        <f t="shared" si="11"/>
        <v/>
      </c>
      <c r="S119" s="32" t="str">
        <f>IF(ISNUMBER(A119),INDEX(НМЦ!M$7:M$300,ROW(B119)-4),"")</f>
        <v/>
      </c>
      <c r="T119" s="48" t="str">
        <f t="shared" si="12"/>
        <v/>
      </c>
      <c r="U119" s="14" t="str">
        <f>IF(ISNUMBER(A119),INDEX(НМЦ!N$7:N$300,ROW(B119)-4),"")</f>
        <v/>
      </c>
      <c r="V119" s="48" t="str">
        <f t="shared" si="13"/>
        <v/>
      </c>
    </row>
    <row r="120" spans="1:22" ht="23.25" x14ac:dyDescent="0.35">
      <c r="A120" s="49" t="str">
        <f>IF(ISNUMBER(INDEX(НМЦ!A$7:A$300,ROW(B120)-4)),INDEX(НМЦ!A$7:A$300,ROW(B120)-4),"")</f>
        <v/>
      </c>
      <c r="B120" s="39" t="str">
        <f>IF(ISNUMBER(A120),INDEX(НМЦ!B$7:B$300,ROW(B120)-4),"")</f>
        <v/>
      </c>
      <c r="C120" s="39"/>
      <c r="D120" s="39"/>
      <c r="E120" s="40"/>
      <c r="F120" s="49" t="str">
        <f t="shared" si="7"/>
        <v/>
      </c>
      <c r="J120" s="39" t="str">
        <f>IF(ISNUMBER(A120),НМЦ!$B$3,"")</f>
        <v/>
      </c>
      <c r="K120" s="43" t="str">
        <f>IF(ISNUMBER(A120),VLOOKUP(НМЦ!$B$3,'Справочник данных'!$B$3:$C$92,2,0),"")</f>
        <v/>
      </c>
      <c r="M120" s="49" t="str">
        <f>IF(ISNUMBER(A120),INDEX(НМЦ!D$7:D$300,ROW(B120)-4),"")</f>
        <v/>
      </c>
      <c r="N120" s="30" t="str">
        <f>IF(ISNUMBER(A120),VLOOKUP(INDEX(НМЦ!C$7:C$300,ROW(B120)-4),'Справочник данных'!I$4:J$32,2,0),"")</f>
        <v/>
      </c>
      <c r="O120" s="48" t="str">
        <f t="shared" si="8"/>
        <v/>
      </c>
      <c r="P120" s="48" t="str">
        <f t="shared" si="9"/>
        <v/>
      </c>
      <c r="Q120" s="31" t="str">
        <f t="shared" si="10"/>
        <v/>
      </c>
      <c r="R120" s="48" t="str">
        <f t="shared" si="11"/>
        <v/>
      </c>
      <c r="S120" s="32" t="str">
        <f>IF(ISNUMBER(A120),INDEX(НМЦ!M$7:M$300,ROW(B120)-4),"")</f>
        <v/>
      </c>
      <c r="T120" s="48" t="str">
        <f t="shared" si="12"/>
        <v/>
      </c>
      <c r="U120" s="14" t="str">
        <f>IF(ISNUMBER(A120),INDEX(НМЦ!N$7:N$300,ROW(B120)-4),"")</f>
        <v/>
      </c>
      <c r="V120" s="48" t="str">
        <f t="shared" si="13"/>
        <v/>
      </c>
    </row>
    <row r="121" spans="1:22" ht="23.25" x14ac:dyDescent="0.35">
      <c r="A121" s="49" t="str">
        <f>IF(ISNUMBER(INDEX(НМЦ!A$7:A$300,ROW(B121)-4)),INDEX(НМЦ!A$7:A$300,ROW(B121)-4),"")</f>
        <v/>
      </c>
      <c r="B121" s="39" t="str">
        <f>IF(ISNUMBER(A121),INDEX(НМЦ!B$7:B$300,ROW(B121)-4),"")</f>
        <v/>
      </c>
      <c r="C121" s="39"/>
      <c r="D121" s="39"/>
      <c r="E121" s="40"/>
      <c r="F121" s="49" t="str">
        <f t="shared" si="7"/>
        <v/>
      </c>
      <c r="J121" s="39" t="str">
        <f>IF(ISNUMBER(A121),НМЦ!$B$3,"")</f>
        <v/>
      </c>
      <c r="K121" s="43" t="str">
        <f>IF(ISNUMBER(A121),VLOOKUP(НМЦ!$B$3,'Справочник данных'!$B$3:$C$92,2,0),"")</f>
        <v/>
      </c>
      <c r="M121" s="49" t="str">
        <f>IF(ISNUMBER(A121),INDEX(НМЦ!D$7:D$300,ROW(B121)-4),"")</f>
        <v/>
      </c>
      <c r="N121" s="30" t="str">
        <f>IF(ISNUMBER(A121),VLOOKUP(INDEX(НМЦ!C$7:C$300,ROW(B121)-4),'Справочник данных'!I$4:J$32,2,0),"")</f>
        <v/>
      </c>
      <c r="O121" s="48" t="str">
        <f t="shared" si="8"/>
        <v/>
      </c>
      <c r="P121" s="48" t="str">
        <f t="shared" si="9"/>
        <v/>
      </c>
      <c r="Q121" s="31" t="str">
        <f t="shared" si="10"/>
        <v/>
      </c>
      <c r="R121" s="48" t="str">
        <f t="shared" si="11"/>
        <v/>
      </c>
      <c r="S121" s="32" t="str">
        <f>IF(ISNUMBER(A121),INDEX(НМЦ!M$7:M$300,ROW(B121)-4),"")</f>
        <v/>
      </c>
      <c r="T121" s="48" t="str">
        <f t="shared" si="12"/>
        <v/>
      </c>
      <c r="U121" s="14" t="str">
        <f>IF(ISNUMBER(A121),INDEX(НМЦ!N$7:N$300,ROW(B121)-4),"")</f>
        <v/>
      </c>
      <c r="V121" s="48" t="str">
        <f t="shared" si="13"/>
        <v/>
      </c>
    </row>
    <row r="122" spans="1:22" ht="23.25" x14ac:dyDescent="0.35">
      <c r="A122" s="49" t="str">
        <f>IF(ISNUMBER(INDEX(НМЦ!A$7:A$300,ROW(B122)-4)),INDEX(НМЦ!A$7:A$300,ROW(B122)-4),"")</f>
        <v/>
      </c>
      <c r="B122" s="39" t="str">
        <f>IF(ISNUMBER(A122),INDEX(НМЦ!B$7:B$300,ROW(B122)-4),"")</f>
        <v/>
      </c>
      <c r="C122" s="39"/>
      <c r="D122" s="39"/>
      <c r="E122" s="40"/>
      <c r="F122" s="49" t="str">
        <f t="shared" si="7"/>
        <v/>
      </c>
      <c r="J122" s="39" t="str">
        <f>IF(ISNUMBER(A122),НМЦ!$B$3,"")</f>
        <v/>
      </c>
      <c r="K122" s="43" t="str">
        <f>IF(ISNUMBER(A122),VLOOKUP(НМЦ!$B$3,'Справочник данных'!$B$3:$C$92,2,0),"")</f>
        <v/>
      </c>
      <c r="M122" s="49" t="str">
        <f>IF(ISNUMBER(A122),INDEX(НМЦ!D$7:D$300,ROW(B122)-4),"")</f>
        <v/>
      </c>
      <c r="N122" s="30" t="str">
        <f>IF(ISNUMBER(A122),VLOOKUP(INDEX(НМЦ!C$7:C$300,ROW(B122)-4),'Справочник данных'!I$4:J$32,2,0),"")</f>
        <v/>
      </c>
      <c r="O122" s="48" t="str">
        <f t="shared" si="8"/>
        <v/>
      </c>
      <c r="P122" s="48" t="str">
        <f t="shared" si="9"/>
        <v/>
      </c>
      <c r="Q122" s="31" t="str">
        <f t="shared" si="10"/>
        <v/>
      </c>
      <c r="R122" s="48" t="str">
        <f t="shared" si="11"/>
        <v/>
      </c>
      <c r="S122" s="32" t="str">
        <f>IF(ISNUMBER(A122),INDEX(НМЦ!M$7:M$300,ROW(B122)-4),"")</f>
        <v/>
      </c>
      <c r="T122" s="48" t="str">
        <f t="shared" si="12"/>
        <v/>
      </c>
      <c r="U122" s="14" t="str">
        <f>IF(ISNUMBER(A122),INDEX(НМЦ!N$7:N$300,ROW(B122)-4),"")</f>
        <v/>
      </c>
      <c r="V122" s="48" t="str">
        <f t="shared" si="13"/>
        <v/>
      </c>
    </row>
    <row r="123" spans="1:22" ht="23.25" x14ac:dyDescent="0.35">
      <c r="A123" s="49" t="str">
        <f>IF(ISNUMBER(INDEX(НМЦ!A$7:A$300,ROW(B123)-4)),INDEX(НМЦ!A$7:A$300,ROW(B123)-4),"")</f>
        <v/>
      </c>
      <c r="B123" s="39" t="str">
        <f>IF(ISNUMBER(A123),INDEX(НМЦ!B$7:B$300,ROW(B123)-4),"")</f>
        <v/>
      </c>
      <c r="C123" s="39"/>
      <c r="D123" s="39"/>
      <c r="E123" s="40"/>
      <c r="F123" s="49" t="str">
        <f t="shared" si="7"/>
        <v/>
      </c>
      <c r="J123" s="39" t="str">
        <f>IF(ISNUMBER(A123),НМЦ!$B$3,"")</f>
        <v/>
      </c>
      <c r="K123" s="43" t="str">
        <f>IF(ISNUMBER(A123),VLOOKUP(НМЦ!$B$3,'Справочник данных'!$B$3:$C$92,2,0),"")</f>
        <v/>
      </c>
      <c r="M123" s="49" t="str">
        <f>IF(ISNUMBER(A123),INDEX(НМЦ!D$7:D$300,ROW(B123)-4),"")</f>
        <v/>
      </c>
      <c r="N123" s="30" t="str">
        <f>IF(ISNUMBER(A123),VLOOKUP(INDEX(НМЦ!C$7:C$300,ROW(B123)-4),'Справочник данных'!I$4:J$32,2,0),"")</f>
        <v/>
      </c>
      <c r="O123" s="48" t="str">
        <f t="shared" si="8"/>
        <v/>
      </c>
      <c r="P123" s="48" t="str">
        <f t="shared" si="9"/>
        <v/>
      </c>
      <c r="Q123" s="31" t="str">
        <f t="shared" si="10"/>
        <v/>
      </c>
      <c r="R123" s="48" t="str">
        <f t="shared" si="11"/>
        <v/>
      </c>
      <c r="S123" s="32" t="str">
        <f>IF(ISNUMBER(A123),INDEX(НМЦ!M$7:M$300,ROW(B123)-4),"")</f>
        <v/>
      </c>
      <c r="T123" s="48" t="str">
        <f t="shared" si="12"/>
        <v/>
      </c>
      <c r="U123" s="14" t="str">
        <f>IF(ISNUMBER(A123),INDEX(НМЦ!N$7:N$300,ROW(B123)-4),"")</f>
        <v/>
      </c>
      <c r="V123" s="48" t="str">
        <f t="shared" si="13"/>
        <v/>
      </c>
    </row>
    <row r="124" spans="1:22" ht="23.25" x14ac:dyDescent="0.35">
      <c r="A124" s="49" t="str">
        <f>IF(ISNUMBER(INDEX(НМЦ!A$7:A$300,ROW(B124)-4)),INDEX(НМЦ!A$7:A$300,ROW(B124)-4),"")</f>
        <v/>
      </c>
      <c r="B124" s="39" t="str">
        <f>IF(ISNUMBER(A124),INDEX(НМЦ!B$7:B$300,ROW(B124)-4),"")</f>
        <v/>
      </c>
      <c r="C124" s="39"/>
      <c r="D124" s="39"/>
      <c r="E124" s="40"/>
      <c r="F124" s="49" t="str">
        <f t="shared" si="7"/>
        <v/>
      </c>
      <c r="J124" s="39" t="str">
        <f>IF(ISNUMBER(A124),НМЦ!$B$3,"")</f>
        <v/>
      </c>
      <c r="K124" s="43" t="str">
        <f>IF(ISNUMBER(A124),VLOOKUP(НМЦ!$B$3,'Справочник данных'!$B$3:$C$92,2,0),"")</f>
        <v/>
      </c>
      <c r="M124" s="49" t="str">
        <f>IF(ISNUMBER(A124),INDEX(НМЦ!D$7:D$300,ROW(B124)-4),"")</f>
        <v/>
      </c>
      <c r="N124" s="30" t="str">
        <f>IF(ISNUMBER(A124),VLOOKUP(INDEX(НМЦ!C$7:C$300,ROW(B124)-4),'Справочник данных'!I$4:J$32,2,0),"")</f>
        <v/>
      </c>
      <c r="O124" s="48" t="str">
        <f t="shared" si="8"/>
        <v/>
      </c>
      <c r="P124" s="48" t="str">
        <f t="shared" si="9"/>
        <v/>
      </c>
      <c r="Q124" s="31" t="str">
        <f t="shared" si="10"/>
        <v/>
      </c>
      <c r="R124" s="48" t="str">
        <f t="shared" si="11"/>
        <v/>
      </c>
      <c r="S124" s="32" t="str">
        <f>IF(ISNUMBER(A124),INDEX(НМЦ!M$7:M$300,ROW(B124)-4),"")</f>
        <v/>
      </c>
      <c r="T124" s="48" t="str">
        <f t="shared" si="12"/>
        <v/>
      </c>
      <c r="U124" s="14" t="str">
        <f>IF(ISNUMBER(A124),INDEX(НМЦ!N$7:N$300,ROW(B124)-4),"")</f>
        <v/>
      </c>
      <c r="V124" s="48" t="str">
        <f t="shared" si="13"/>
        <v/>
      </c>
    </row>
    <row r="125" spans="1:22" ht="23.25" x14ac:dyDescent="0.35">
      <c r="A125" s="49" t="str">
        <f>IF(ISNUMBER(INDEX(НМЦ!A$7:A$300,ROW(B125)-4)),INDEX(НМЦ!A$7:A$300,ROW(B125)-4),"")</f>
        <v/>
      </c>
      <c r="B125" s="39" t="str">
        <f>IF(ISNUMBER(A125),INDEX(НМЦ!B$7:B$300,ROW(B125)-4),"")</f>
        <v/>
      </c>
      <c r="C125" s="39"/>
      <c r="D125" s="39"/>
      <c r="E125" s="40"/>
      <c r="F125" s="49" t="str">
        <f t="shared" si="7"/>
        <v/>
      </c>
      <c r="J125" s="39" t="str">
        <f>IF(ISNUMBER(A125),НМЦ!$B$3,"")</f>
        <v/>
      </c>
      <c r="K125" s="43" t="str">
        <f>IF(ISNUMBER(A125),VLOOKUP(НМЦ!$B$3,'Справочник данных'!$B$3:$C$92,2,0),"")</f>
        <v/>
      </c>
      <c r="M125" s="49" t="str">
        <f>IF(ISNUMBER(A125),INDEX(НМЦ!D$7:D$300,ROW(B125)-4),"")</f>
        <v/>
      </c>
      <c r="N125" s="30" t="str">
        <f>IF(ISNUMBER(A125),VLOOKUP(INDEX(НМЦ!C$7:C$300,ROW(B125)-4),'Справочник данных'!I$4:J$32,2,0),"")</f>
        <v/>
      </c>
      <c r="O125" s="48" t="str">
        <f t="shared" si="8"/>
        <v/>
      </c>
      <c r="P125" s="48" t="str">
        <f t="shared" si="9"/>
        <v/>
      </c>
      <c r="Q125" s="31" t="str">
        <f t="shared" si="10"/>
        <v/>
      </c>
      <c r="R125" s="48" t="str">
        <f t="shared" si="11"/>
        <v/>
      </c>
      <c r="S125" s="32" t="str">
        <f>IF(ISNUMBER(A125),INDEX(НМЦ!M$7:M$300,ROW(B125)-4),"")</f>
        <v/>
      </c>
      <c r="T125" s="48" t="str">
        <f t="shared" si="12"/>
        <v/>
      </c>
      <c r="U125" s="14" t="str">
        <f>IF(ISNUMBER(A125),INDEX(НМЦ!N$7:N$300,ROW(B125)-4),"")</f>
        <v/>
      </c>
      <c r="V125" s="48" t="str">
        <f t="shared" si="13"/>
        <v/>
      </c>
    </row>
    <row r="126" spans="1:22" ht="23.25" x14ac:dyDescent="0.35">
      <c r="A126" s="49" t="str">
        <f>IF(ISNUMBER(INDEX(НМЦ!A$7:A$300,ROW(B126)-4)),INDEX(НМЦ!A$7:A$300,ROW(B126)-4),"")</f>
        <v/>
      </c>
      <c r="B126" s="39" t="str">
        <f>IF(ISNUMBER(A126),INDEX(НМЦ!B$7:B$300,ROW(B126)-4),"")</f>
        <v/>
      </c>
      <c r="C126" s="39"/>
      <c r="D126" s="39"/>
      <c r="E126" s="40"/>
      <c r="F126" s="49" t="str">
        <f t="shared" si="7"/>
        <v/>
      </c>
      <c r="J126" s="39" t="str">
        <f>IF(ISNUMBER(A126),НМЦ!$B$3,"")</f>
        <v/>
      </c>
      <c r="K126" s="43" t="str">
        <f>IF(ISNUMBER(A126),VLOOKUP(НМЦ!$B$3,'Справочник данных'!$B$3:$C$92,2,0),"")</f>
        <v/>
      </c>
      <c r="M126" s="49" t="str">
        <f>IF(ISNUMBER(A126),INDEX(НМЦ!D$7:D$300,ROW(B126)-4),"")</f>
        <v/>
      </c>
      <c r="N126" s="30" t="str">
        <f>IF(ISNUMBER(A126),VLOOKUP(INDEX(НМЦ!C$7:C$300,ROW(B126)-4),'Справочник данных'!I$4:J$32,2,0),"")</f>
        <v/>
      </c>
      <c r="O126" s="48" t="str">
        <f t="shared" si="8"/>
        <v/>
      </c>
      <c r="P126" s="48" t="str">
        <f t="shared" si="9"/>
        <v/>
      </c>
      <c r="Q126" s="31" t="str">
        <f t="shared" si="10"/>
        <v/>
      </c>
      <c r="R126" s="48" t="str">
        <f t="shared" si="11"/>
        <v/>
      </c>
      <c r="S126" s="32" t="str">
        <f>IF(ISNUMBER(A126),INDEX(НМЦ!M$7:M$300,ROW(B126)-4),"")</f>
        <v/>
      </c>
      <c r="T126" s="48" t="str">
        <f t="shared" si="12"/>
        <v/>
      </c>
      <c r="U126" s="14" t="str">
        <f>IF(ISNUMBER(A126),INDEX(НМЦ!N$7:N$300,ROW(B126)-4),"")</f>
        <v/>
      </c>
      <c r="V126" s="48" t="str">
        <f t="shared" si="13"/>
        <v/>
      </c>
    </row>
    <row r="127" spans="1:22" ht="23.25" x14ac:dyDescent="0.35">
      <c r="A127" s="49" t="str">
        <f>IF(ISNUMBER(INDEX(НМЦ!A$7:A$300,ROW(B127)-4)),INDEX(НМЦ!A$7:A$300,ROW(B127)-4),"")</f>
        <v/>
      </c>
      <c r="B127" s="39" t="str">
        <f>IF(ISNUMBER(A127),INDEX(НМЦ!B$7:B$300,ROW(B127)-4),"")</f>
        <v/>
      </c>
      <c r="C127" s="39"/>
      <c r="D127" s="39"/>
      <c r="E127" s="40"/>
      <c r="F127" s="49" t="str">
        <f t="shared" si="7"/>
        <v/>
      </c>
      <c r="J127" s="39" t="str">
        <f>IF(ISNUMBER(A127),НМЦ!$B$3,"")</f>
        <v/>
      </c>
      <c r="K127" s="43" t="str">
        <f>IF(ISNUMBER(A127),VLOOKUP(НМЦ!$B$3,'Справочник данных'!$B$3:$C$92,2,0),"")</f>
        <v/>
      </c>
      <c r="M127" s="49" t="str">
        <f>IF(ISNUMBER(A127),INDEX(НМЦ!D$7:D$300,ROW(B127)-4),"")</f>
        <v/>
      </c>
      <c r="N127" s="30" t="str">
        <f>IF(ISNUMBER(A127),VLOOKUP(INDEX(НМЦ!C$7:C$300,ROW(B127)-4),'Справочник данных'!I$4:J$32,2,0),"")</f>
        <v/>
      </c>
      <c r="O127" s="48" t="str">
        <f t="shared" si="8"/>
        <v/>
      </c>
      <c r="P127" s="48" t="str">
        <f t="shared" si="9"/>
        <v/>
      </c>
      <c r="Q127" s="31" t="str">
        <f t="shared" si="10"/>
        <v/>
      </c>
      <c r="R127" s="48" t="str">
        <f t="shared" si="11"/>
        <v/>
      </c>
      <c r="S127" s="32" t="str">
        <f>IF(ISNUMBER(A127),INDEX(НМЦ!M$7:M$300,ROW(B127)-4),"")</f>
        <v/>
      </c>
      <c r="T127" s="48" t="str">
        <f t="shared" si="12"/>
        <v/>
      </c>
      <c r="U127" s="14" t="str">
        <f>IF(ISNUMBER(A127),INDEX(НМЦ!N$7:N$300,ROW(B127)-4),"")</f>
        <v/>
      </c>
      <c r="V127" s="48" t="str">
        <f t="shared" si="13"/>
        <v/>
      </c>
    </row>
    <row r="128" spans="1:22" ht="23.25" x14ac:dyDescent="0.35">
      <c r="A128" s="49" t="str">
        <f>IF(ISNUMBER(INDEX(НМЦ!A$7:A$300,ROW(B128)-4)),INDEX(НМЦ!A$7:A$300,ROW(B128)-4),"")</f>
        <v/>
      </c>
      <c r="B128" s="39" t="str">
        <f>IF(ISNUMBER(A128),INDEX(НМЦ!B$7:B$300,ROW(B128)-4),"")</f>
        <v/>
      </c>
      <c r="C128" s="39"/>
      <c r="D128" s="39"/>
      <c r="E128" s="40"/>
      <c r="F128" s="49" t="str">
        <f t="shared" si="7"/>
        <v/>
      </c>
      <c r="J128" s="39" t="str">
        <f>IF(ISNUMBER(A128),НМЦ!$B$3,"")</f>
        <v/>
      </c>
      <c r="K128" s="43" t="str">
        <f>IF(ISNUMBER(A128),VLOOKUP(НМЦ!$B$3,'Справочник данных'!$B$3:$C$92,2,0),"")</f>
        <v/>
      </c>
      <c r="M128" s="49" t="str">
        <f>IF(ISNUMBER(A128),INDEX(НМЦ!D$7:D$300,ROW(B128)-4),"")</f>
        <v/>
      </c>
      <c r="N128" s="30" t="str">
        <f>IF(ISNUMBER(A128),VLOOKUP(INDEX(НМЦ!C$7:C$300,ROW(B128)-4),'Справочник данных'!I$4:J$32,2,0),"")</f>
        <v/>
      </c>
      <c r="O128" s="48" t="str">
        <f t="shared" si="8"/>
        <v/>
      </c>
      <c r="P128" s="48" t="str">
        <f t="shared" si="9"/>
        <v/>
      </c>
      <c r="Q128" s="31" t="str">
        <f t="shared" si="10"/>
        <v/>
      </c>
      <c r="R128" s="48" t="str">
        <f t="shared" si="11"/>
        <v/>
      </c>
      <c r="S128" s="32" t="str">
        <f>IF(ISNUMBER(A128),INDEX(НМЦ!M$7:M$300,ROW(B128)-4),"")</f>
        <v/>
      </c>
      <c r="T128" s="48" t="str">
        <f t="shared" si="12"/>
        <v/>
      </c>
      <c r="U128" s="14" t="str">
        <f>IF(ISNUMBER(A128),INDEX(НМЦ!N$7:N$300,ROW(B128)-4),"")</f>
        <v/>
      </c>
      <c r="V128" s="48" t="str">
        <f t="shared" si="13"/>
        <v/>
      </c>
    </row>
    <row r="129" spans="1:22" ht="23.25" x14ac:dyDescent="0.35">
      <c r="A129" s="49" t="str">
        <f>IF(ISNUMBER(INDEX(НМЦ!A$7:A$300,ROW(B129)-4)),INDEX(НМЦ!A$7:A$300,ROW(B129)-4),"")</f>
        <v/>
      </c>
      <c r="B129" s="39" t="str">
        <f>IF(ISNUMBER(A129),INDEX(НМЦ!B$7:B$300,ROW(B129)-4),"")</f>
        <v/>
      </c>
      <c r="C129" s="39"/>
      <c r="D129" s="39"/>
      <c r="E129" s="40"/>
      <c r="F129" s="49" t="str">
        <f t="shared" si="7"/>
        <v/>
      </c>
      <c r="J129" s="39" t="str">
        <f>IF(ISNUMBER(A129),НМЦ!$B$3,"")</f>
        <v/>
      </c>
      <c r="K129" s="43" t="str">
        <f>IF(ISNUMBER(A129),VLOOKUP(НМЦ!$B$3,'Справочник данных'!$B$3:$C$92,2,0),"")</f>
        <v/>
      </c>
      <c r="M129" s="49" t="str">
        <f>IF(ISNUMBER(A129),INDEX(НМЦ!D$7:D$300,ROW(B129)-4),"")</f>
        <v/>
      </c>
      <c r="N129" s="30" t="str">
        <f>IF(ISNUMBER(A129),VLOOKUP(INDEX(НМЦ!C$7:C$300,ROW(B129)-4),'Справочник данных'!I$4:J$32,2,0),"")</f>
        <v/>
      </c>
      <c r="O129" s="48" t="str">
        <f t="shared" si="8"/>
        <v/>
      </c>
      <c r="P129" s="48" t="str">
        <f t="shared" si="9"/>
        <v/>
      </c>
      <c r="Q129" s="31" t="str">
        <f t="shared" si="10"/>
        <v/>
      </c>
      <c r="R129" s="48" t="str">
        <f t="shared" si="11"/>
        <v/>
      </c>
      <c r="S129" s="32" t="str">
        <f>IF(ISNUMBER(A129),INDEX(НМЦ!M$7:M$300,ROW(B129)-4),"")</f>
        <v/>
      </c>
      <c r="T129" s="48" t="str">
        <f t="shared" si="12"/>
        <v/>
      </c>
      <c r="U129" s="14" t="str">
        <f>IF(ISNUMBER(A129),INDEX(НМЦ!N$7:N$300,ROW(B129)-4),"")</f>
        <v/>
      </c>
      <c r="V129" s="48" t="str">
        <f t="shared" si="13"/>
        <v/>
      </c>
    </row>
    <row r="130" spans="1:22" ht="23.25" x14ac:dyDescent="0.35">
      <c r="A130" s="49" t="str">
        <f>IF(ISNUMBER(INDEX(НМЦ!A$7:A$300,ROW(B130)-4)),INDEX(НМЦ!A$7:A$300,ROW(B130)-4),"")</f>
        <v/>
      </c>
      <c r="B130" s="39" t="str">
        <f>IF(ISNUMBER(A130),INDEX(НМЦ!B$7:B$300,ROW(B130)-4),"")</f>
        <v/>
      </c>
      <c r="C130" s="39"/>
      <c r="D130" s="39"/>
      <c r="E130" s="40"/>
      <c r="F130" s="49" t="str">
        <f t="shared" si="7"/>
        <v/>
      </c>
      <c r="J130" s="39" t="str">
        <f>IF(ISNUMBER(A130),НМЦ!$B$3,"")</f>
        <v/>
      </c>
      <c r="K130" s="43" t="str">
        <f>IF(ISNUMBER(A130),VLOOKUP(НМЦ!$B$3,'Справочник данных'!$B$3:$C$92,2,0),"")</f>
        <v/>
      </c>
      <c r="M130" s="49" t="str">
        <f>IF(ISNUMBER(A130),INDEX(НМЦ!D$7:D$300,ROW(B130)-4),"")</f>
        <v/>
      </c>
      <c r="N130" s="30" t="str">
        <f>IF(ISNUMBER(A130),VLOOKUP(INDEX(НМЦ!C$7:C$300,ROW(B130)-4),'Справочник данных'!I$4:J$32,2,0),"")</f>
        <v/>
      </c>
      <c r="O130" s="48" t="str">
        <f t="shared" si="8"/>
        <v/>
      </c>
      <c r="P130" s="48" t="str">
        <f t="shared" si="9"/>
        <v/>
      </c>
      <c r="Q130" s="31" t="str">
        <f t="shared" si="10"/>
        <v/>
      </c>
      <c r="R130" s="48" t="str">
        <f t="shared" si="11"/>
        <v/>
      </c>
      <c r="S130" s="32" t="str">
        <f>IF(ISNUMBER(A130),INDEX(НМЦ!M$7:M$300,ROW(B130)-4),"")</f>
        <v/>
      </c>
      <c r="T130" s="48" t="str">
        <f t="shared" si="12"/>
        <v/>
      </c>
      <c r="U130" s="14" t="str">
        <f>IF(ISNUMBER(A130),INDEX(НМЦ!N$7:N$300,ROW(B130)-4),"")</f>
        <v/>
      </c>
      <c r="V130" s="48" t="str">
        <f t="shared" si="13"/>
        <v/>
      </c>
    </row>
    <row r="131" spans="1:22" ht="23.25" x14ac:dyDescent="0.35">
      <c r="A131" s="49" t="str">
        <f>IF(ISNUMBER(INDEX(НМЦ!A$7:A$300,ROW(B131)-4)),INDEX(НМЦ!A$7:A$300,ROW(B131)-4),"")</f>
        <v/>
      </c>
      <c r="B131" s="39" t="str">
        <f>IF(ISNUMBER(A131),INDEX(НМЦ!B$7:B$300,ROW(B131)-4),"")</f>
        <v/>
      </c>
      <c r="C131" s="39"/>
      <c r="D131" s="39"/>
      <c r="E131" s="40"/>
      <c r="F131" s="49" t="str">
        <f t="shared" si="7"/>
        <v/>
      </c>
      <c r="J131" s="39" t="str">
        <f>IF(ISNUMBER(A131),НМЦ!$B$3,"")</f>
        <v/>
      </c>
      <c r="K131" s="43" t="str">
        <f>IF(ISNUMBER(A131),VLOOKUP(НМЦ!$B$3,'Справочник данных'!$B$3:$C$92,2,0),"")</f>
        <v/>
      </c>
      <c r="M131" s="49" t="str">
        <f>IF(ISNUMBER(A131),INDEX(НМЦ!D$7:D$300,ROW(B131)-4),"")</f>
        <v/>
      </c>
      <c r="N131" s="30" t="str">
        <f>IF(ISNUMBER(A131),VLOOKUP(INDEX(НМЦ!C$7:C$300,ROW(B131)-4),'Справочник данных'!I$4:J$32,2,0),"")</f>
        <v/>
      </c>
      <c r="O131" s="48" t="str">
        <f t="shared" si="8"/>
        <v/>
      </c>
      <c r="P131" s="48" t="str">
        <f t="shared" si="9"/>
        <v/>
      </c>
      <c r="Q131" s="31" t="str">
        <f t="shared" si="10"/>
        <v/>
      </c>
      <c r="R131" s="48" t="str">
        <f t="shared" si="11"/>
        <v/>
      </c>
      <c r="S131" s="32" t="str">
        <f>IF(ISNUMBER(A131),INDEX(НМЦ!M$7:M$300,ROW(B131)-4),"")</f>
        <v/>
      </c>
      <c r="T131" s="48" t="str">
        <f t="shared" si="12"/>
        <v/>
      </c>
      <c r="U131" s="14" t="str">
        <f>IF(ISNUMBER(A131),INDEX(НМЦ!N$7:N$300,ROW(B131)-4),"")</f>
        <v/>
      </c>
      <c r="V131" s="48" t="str">
        <f t="shared" si="13"/>
        <v/>
      </c>
    </row>
    <row r="132" spans="1:22" ht="23.25" x14ac:dyDescent="0.35">
      <c r="A132" s="49" t="str">
        <f>IF(ISNUMBER(INDEX(НМЦ!A$7:A$300,ROW(B132)-4)),INDEX(НМЦ!A$7:A$300,ROW(B132)-4),"")</f>
        <v/>
      </c>
      <c r="B132" s="39" t="str">
        <f>IF(ISNUMBER(A132),INDEX(НМЦ!B$7:B$300,ROW(B132)-4),"")</f>
        <v/>
      </c>
      <c r="C132" s="39"/>
      <c r="D132" s="39"/>
      <c r="E132" s="40"/>
      <c r="F132" s="49" t="str">
        <f t="shared" si="7"/>
        <v/>
      </c>
      <c r="J132" s="39" t="str">
        <f>IF(ISNUMBER(A132),НМЦ!$B$3,"")</f>
        <v/>
      </c>
      <c r="K132" s="43" t="str">
        <f>IF(ISNUMBER(A132),VLOOKUP(НМЦ!$B$3,'Справочник данных'!$B$3:$C$92,2,0),"")</f>
        <v/>
      </c>
      <c r="M132" s="49" t="str">
        <f>IF(ISNUMBER(A132),INDEX(НМЦ!D$7:D$300,ROW(B132)-4),"")</f>
        <v/>
      </c>
      <c r="N132" s="30" t="str">
        <f>IF(ISNUMBER(A132),VLOOKUP(INDEX(НМЦ!C$7:C$300,ROW(B132)-4),'Справочник данных'!I$4:J$32,2,0),"")</f>
        <v/>
      </c>
      <c r="O132" s="48" t="str">
        <f t="shared" si="8"/>
        <v/>
      </c>
      <c r="P132" s="48" t="str">
        <f t="shared" si="9"/>
        <v/>
      </c>
      <c r="Q132" s="31" t="str">
        <f t="shared" si="10"/>
        <v/>
      </c>
      <c r="R132" s="48" t="str">
        <f t="shared" si="11"/>
        <v/>
      </c>
      <c r="S132" s="32" t="str">
        <f>IF(ISNUMBER(A132),INDEX(НМЦ!M$7:M$300,ROW(B132)-4),"")</f>
        <v/>
      </c>
      <c r="T132" s="48" t="str">
        <f t="shared" si="12"/>
        <v/>
      </c>
      <c r="U132" s="14" t="str">
        <f>IF(ISNUMBER(A132),INDEX(НМЦ!N$7:N$300,ROW(B132)-4),"")</f>
        <v/>
      </c>
      <c r="V132" s="48" t="str">
        <f t="shared" si="13"/>
        <v/>
      </c>
    </row>
    <row r="133" spans="1:22" ht="23.25" x14ac:dyDescent="0.35">
      <c r="A133" s="49" t="str">
        <f>IF(ISNUMBER(INDEX(НМЦ!A$7:A$300,ROW(B133)-4)),INDEX(НМЦ!A$7:A$300,ROW(B133)-4),"")</f>
        <v/>
      </c>
      <c r="B133" s="39" t="str">
        <f>IF(ISNUMBER(A133),INDEX(НМЦ!B$7:B$300,ROW(B133)-4),"")</f>
        <v/>
      </c>
      <c r="C133" s="39"/>
      <c r="D133" s="39"/>
      <c r="E133" s="40"/>
      <c r="F133" s="49" t="str">
        <f t="shared" si="7"/>
        <v/>
      </c>
      <c r="J133" s="39" t="str">
        <f>IF(ISNUMBER(A133),НМЦ!$B$3,"")</f>
        <v/>
      </c>
      <c r="K133" s="43" t="str">
        <f>IF(ISNUMBER(A133),VLOOKUP(НМЦ!$B$3,'Справочник данных'!$B$3:$C$92,2,0),"")</f>
        <v/>
      </c>
      <c r="M133" s="49" t="str">
        <f>IF(ISNUMBER(A133),INDEX(НМЦ!D$7:D$300,ROW(B133)-4),"")</f>
        <v/>
      </c>
      <c r="N133" s="30" t="str">
        <f>IF(ISNUMBER(A133),VLOOKUP(INDEX(НМЦ!C$7:C$300,ROW(B133)-4),'Справочник данных'!I$4:J$32,2,0),"")</f>
        <v/>
      </c>
      <c r="O133" s="48" t="str">
        <f t="shared" si="8"/>
        <v/>
      </c>
      <c r="P133" s="48" t="str">
        <f t="shared" si="9"/>
        <v/>
      </c>
      <c r="Q133" s="31" t="str">
        <f t="shared" si="10"/>
        <v/>
      </c>
      <c r="R133" s="48" t="str">
        <f t="shared" si="11"/>
        <v/>
      </c>
      <c r="S133" s="32" t="str">
        <f>IF(ISNUMBER(A133),INDEX(НМЦ!M$7:M$300,ROW(B133)-4),"")</f>
        <v/>
      </c>
      <c r="T133" s="48" t="str">
        <f t="shared" si="12"/>
        <v/>
      </c>
      <c r="U133" s="14" t="str">
        <f>IF(ISNUMBER(A133),INDEX(НМЦ!N$7:N$300,ROW(B133)-4),"")</f>
        <v/>
      </c>
      <c r="V133" s="48" t="str">
        <f t="shared" si="13"/>
        <v/>
      </c>
    </row>
    <row r="134" spans="1:22" ht="23.25" x14ac:dyDescent="0.35">
      <c r="A134" s="49" t="str">
        <f>IF(ISNUMBER(INDEX(НМЦ!A$7:A$300,ROW(B134)-4)),INDEX(НМЦ!A$7:A$300,ROW(B134)-4),"")</f>
        <v/>
      </c>
      <c r="B134" s="39" t="str">
        <f>IF(ISNUMBER(A134),INDEX(НМЦ!B$7:B$300,ROW(B134)-4),"")</f>
        <v/>
      </c>
      <c r="C134" s="39"/>
      <c r="D134" s="39"/>
      <c r="E134" s="40"/>
      <c r="F134" s="49" t="str">
        <f t="shared" ref="F134:F197" si="14">IF(ISNUMBER(A134),"Нет","")</f>
        <v/>
      </c>
      <c r="J134" s="39" t="str">
        <f>IF(ISNUMBER(A134),НМЦ!$B$3,"")</f>
        <v/>
      </c>
      <c r="K134" s="43" t="str">
        <f>IF(ISNUMBER(A134),VLOOKUP(НМЦ!$B$3,'Справочник данных'!$B$3:$C$92,2,0),"")</f>
        <v/>
      </c>
      <c r="M134" s="49" t="str">
        <f>IF(ISNUMBER(A134),INDEX(НМЦ!D$7:D$300,ROW(B134)-4),"")</f>
        <v/>
      </c>
      <c r="N134" s="30" t="str">
        <f>IF(ISNUMBER(A134),VLOOKUP(INDEX(НМЦ!C$7:C$300,ROW(B134)-4),'Справочник данных'!I$4:J$32,2,0),"")</f>
        <v/>
      </c>
      <c r="O134" s="48" t="str">
        <f t="shared" ref="O134:O197" si="15">IF(ISNUMBER(A134),"Нет","")</f>
        <v/>
      </c>
      <c r="P134" s="48" t="str">
        <f t="shared" ref="P134:P197" si="16">IF(ISNUMBER(A134),"Нет","")</f>
        <v/>
      </c>
      <c r="Q134" s="31" t="str">
        <f t="shared" ref="Q134:Q197" si="17">IF(ISNUMBER(A134),643,"")</f>
        <v/>
      </c>
      <c r="R134" s="48" t="str">
        <f t="shared" ref="R134:R197" si="18">IF(ISNUMBER(A134),"Нет","")</f>
        <v/>
      </c>
      <c r="S134" s="32" t="str">
        <f>IF(ISNUMBER(A134),INDEX(НМЦ!M$7:M$300,ROW(B134)-4),"")</f>
        <v/>
      </c>
      <c r="T134" s="48" t="str">
        <f t="shared" ref="T134:T197" si="19">IF(ISNUMBER(A134),"Без НДС","")</f>
        <v/>
      </c>
      <c r="U134" s="14" t="str">
        <f>IF(ISNUMBER(A134),INDEX(НМЦ!N$7:N$300,ROW(B134)-4),"")</f>
        <v/>
      </c>
      <c r="V134" s="48" t="str">
        <f t="shared" ref="V134:V197" si="20">IF(ISNUMBER(A134),"Без НДС","")</f>
        <v/>
      </c>
    </row>
    <row r="135" spans="1:22" ht="23.25" x14ac:dyDescent="0.35">
      <c r="A135" s="49" t="str">
        <f>IF(ISNUMBER(INDEX(НМЦ!A$7:A$300,ROW(B135)-4)),INDEX(НМЦ!A$7:A$300,ROW(B135)-4),"")</f>
        <v/>
      </c>
      <c r="B135" s="39" t="str">
        <f>IF(ISNUMBER(A135),INDEX(НМЦ!B$7:B$300,ROW(B135)-4),"")</f>
        <v/>
      </c>
      <c r="C135" s="39"/>
      <c r="D135" s="39"/>
      <c r="E135" s="40"/>
      <c r="F135" s="49" t="str">
        <f t="shared" si="14"/>
        <v/>
      </c>
      <c r="J135" s="39" t="str">
        <f>IF(ISNUMBER(A135),НМЦ!$B$3,"")</f>
        <v/>
      </c>
      <c r="K135" s="43" t="str">
        <f>IF(ISNUMBER(A135),VLOOKUP(НМЦ!$B$3,'Справочник данных'!$B$3:$C$92,2,0),"")</f>
        <v/>
      </c>
      <c r="M135" s="49" t="str">
        <f>IF(ISNUMBER(A135),INDEX(НМЦ!D$7:D$300,ROW(B135)-4),"")</f>
        <v/>
      </c>
      <c r="N135" s="30" t="str">
        <f>IF(ISNUMBER(A135),VLOOKUP(INDEX(НМЦ!C$7:C$300,ROW(B135)-4),'Справочник данных'!I$4:J$32,2,0),"")</f>
        <v/>
      </c>
      <c r="O135" s="48" t="str">
        <f t="shared" si="15"/>
        <v/>
      </c>
      <c r="P135" s="48" t="str">
        <f t="shared" si="16"/>
        <v/>
      </c>
      <c r="Q135" s="31" t="str">
        <f t="shared" si="17"/>
        <v/>
      </c>
      <c r="R135" s="48" t="str">
        <f t="shared" si="18"/>
        <v/>
      </c>
      <c r="S135" s="32" t="str">
        <f>IF(ISNUMBER(A135),INDEX(НМЦ!M$7:M$300,ROW(B135)-4),"")</f>
        <v/>
      </c>
      <c r="T135" s="48" t="str">
        <f t="shared" si="19"/>
        <v/>
      </c>
      <c r="U135" s="14" t="str">
        <f>IF(ISNUMBER(A135),INDEX(НМЦ!N$7:N$300,ROW(B135)-4),"")</f>
        <v/>
      </c>
      <c r="V135" s="48" t="str">
        <f t="shared" si="20"/>
        <v/>
      </c>
    </row>
    <row r="136" spans="1:22" ht="23.25" x14ac:dyDescent="0.35">
      <c r="A136" s="49" t="str">
        <f>IF(ISNUMBER(INDEX(НМЦ!A$7:A$300,ROW(B136)-4)),INDEX(НМЦ!A$7:A$300,ROW(B136)-4),"")</f>
        <v/>
      </c>
      <c r="B136" s="39" t="str">
        <f>IF(ISNUMBER(A136),INDEX(НМЦ!B$7:B$300,ROW(B136)-4),"")</f>
        <v/>
      </c>
      <c r="C136" s="39"/>
      <c r="D136" s="39"/>
      <c r="E136" s="40"/>
      <c r="F136" s="49" t="str">
        <f t="shared" si="14"/>
        <v/>
      </c>
      <c r="J136" s="39" t="str">
        <f>IF(ISNUMBER(A136),НМЦ!$B$3,"")</f>
        <v/>
      </c>
      <c r="K136" s="43" t="str">
        <f>IF(ISNUMBER(A136),VLOOKUP(НМЦ!$B$3,'Справочник данных'!$B$3:$C$92,2,0),"")</f>
        <v/>
      </c>
      <c r="M136" s="49" t="str">
        <f>IF(ISNUMBER(A136),INDEX(НМЦ!D$7:D$300,ROW(B136)-4),"")</f>
        <v/>
      </c>
      <c r="N136" s="30" t="str">
        <f>IF(ISNUMBER(A136),VLOOKUP(INDEX(НМЦ!C$7:C$300,ROW(B136)-4),'Справочник данных'!I$4:J$32,2,0),"")</f>
        <v/>
      </c>
      <c r="O136" s="48" t="str">
        <f t="shared" si="15"/>
        <v/>
      </c>
      <c r="P136" s="48" t="str">
        <f t="shared" si="16"/>
        <v/>
      </c>
      <c r="Q136" s="31" t="str">
        <f t="shared" si="17"/>
        <v/>
      </c>
      <c r="R136" s="48" t="str">
        <f t="shared" si="18"/>
        <v/>
      </c>
      <c r="S136" s="32" t="str">
        <f>IF(ISNUMBER(A136),INDEX(НМЦ!M$7:M$300,ROW(B136)-4),"")</f>
        <v/>
      </c>
      <c r="T136" s="48" t="str">
        <f t="shared" si="19"/>
        <v/>
      </c>
      <c r="U136" s="14" t="str">
        <f>IF(ISNUMBER(A136),INDEX(НМЦ!N$7:N$300,ROW(B136)-4),"")</f>
        <v/>
      </c>
      <c r="V136" s="48" t="str">
        <f t="shared" si="20"/>
        <v/>
      </c>
    </row>
    <row r="137" spans="1:22" ht="23.25" x14ac:dyDescent="0.35">
      <c r="A137" s="49" t="str">
        <f>IF(ISNUMBER(INDEX(НМЦ!A$7:A$300,ROW(B137)-4)),INDEX(НМЦ!A$7:A$300,ROW(B137)-4),"")</f>
        <v/>
      </c>
      <c r="B137" s="39" t="str">
        <f>IF(ISNUMBER(A137),INDEX(НМЦ!B$7:B$300,ROW(B137)-4),"")</f>
        <v/>
      </c>
      <c r="C137" s="39"/>
      <c r="D137" s="39"/>
      <c r="E137" s="40"/>
      <c r="F137" s="49" t="str">
        <f t="shared" si="14"/>
        <v/>
      </c>
      <c r="J137" s="39" t="str">
        <f>IF(ISNUMBER(A137),НМЦ!$B$3,"")</f>
        <v/>
      </c>
      <c r="K137" s="43" t="str">
        <f>IF(ISNUMBER(A137),VLOOKUP(НМЦ!$B$3,'Справочник данных'!$B$3:$C$92,2,0),"")</f>
        <v/>
      </c>
      <c r="M137" s="49" t="str">
        <f>IF(ISNUMBER(A137),INDEX(НМЦ!D$7:D$300,ROW(B137)-4),"")</f>
        <v/>
      </c>
      <c r="N137" s="30" t="str">
        <f>IF(ISNUMBER(A137),VLOOKUP(INDEX(НМЦ!C$7:C$300,ROW(B137)-4),'Справочник данных'!I$4:J$32,2,0),"")</f>
        <v/>
      </c>
      <c r="O137" s="48" t="str">
        <f t="shared" si="15"/>
        <v/>
      </c>
      <c r="P137" s="48" t="str">
        <f t="shared" si="16"/>
        <v/>
      </c>
      <c r="Q137" s="31" t="str">
        <f t="shared" si="17"/>
        <v/>
      </c>
      <c r="R137" s="48" t="str">
        <f t="shared" si="18"/>
        <v/>
      </c>
      <c r="S137" s="32" t="str">
        <f>IF(ISNUMBER(A137),INDEX(НМЦ!M$7:M$300,ROW(B137)-4),"")</f>
        <v/>
      </c>
      <c r="T137" s="48" t="str">
        <f t="shared" si="19"/>
        <v/>
      </c>
      <c r="U137" s="14" t="str">
        <f>IF(ISNUMBER(A137),INDEX(НМЦ!N$7:N$300,ROW(B137)-4),"")</f>
        <v/>
      </c>
      <c r="V137" s="48" t="str">
        <f t="shared" si="20"/>
        <v/>
      </c>
    </row>
    <row r="138" spans="1:22" ht="23.25" x14ac:dyDescent="0.35">
      <c r="A138" s="49" t="str">
        <f>IF(ISNUMBER(INDEX(НМЦ!A$7:A$300,ROW(B138)-4)),INDEX(НМЦ!A$7:A$300,ROW(B138)-4),"")</f>
        <v/>
      </c>
      <c r="B138" s="39" t="str">
        <f>IF(ISNUMBER(A138),INDEX(НМЦ!B$7:B$300,ROW(B138)-4),"")</f>
        <v/>
      </c>
      <c r="C138" s="39"/>
      <c r="D138" s="39"/>
      <c r="E138" s="40"/>
      <c r="F138" s="49" t="str">
        <f t="shared" si="14"/>
        <v/>
      </c>
      <c r="J138" s="39" t="str">
        <f>IF(ISNUMBER(A138),НМЦ!$B$3,"")</f>
        <v/>
      </c>
      <c r="K138" s="43" t="str">
        <f>IF(ISNUMBER(A138),VLOOKUP(НМЦ!$B$3,'Справочник данных'!$B$3:$C$92,2,0),"")</f>
        <v/>
      </c>
      <c r="M138" s="49" t="str">
        <f>IF(ISNUMBER(A138),INDEX(НМЦ!D$7:D$300,ROW(B138)-4),"")</f>
        <v/>
      </c>
      <c r="N138" s="30" t="str">
        <f>IF(ISNUMBER(A138),VLOOKUP(INDEX(НМЦ!C$7:C$300,ROW(B138)-4),'Справочник данных'!I$4:J$32,2,0),"")</f>
        <v/>
      </c>
      <c r="O138" s="48" t="str">
        <f t="shared" si="15"/>
        <v/>
      </c>
      <c r="P138" s="48" t="str">
        <f t="shared" si="16"/>
        <v/>
      </c>
      <c r="Q138" s="31" t="str">
        <f t="shared" si="17"/>
        <v/>
      </c>
      <c r="R138" s="48" t="str">
        <f t="shared" si="18"/>
        <v/>
      </c>
      <c r="S138" s="32" t="str">
        <f>IF(ISNUMBER(A138),INDEX(НМЦ!M$7:M$300,ROW(B138)-4),"")</f>
        <v/>
      </c>
      <c r="T138" s="48" t="str">
        <f t="shared" si="19"/>
        <v/>
      </c>
      <c r="U138" s="14" t="str">
        <f>IF(ISNUMBER(A138),INDEX(НМЦ!N$7:N$300,ROW(B138)-4),"")</f>
        <v/>
      </c>
      <c r="V138" s="48" t="str">
        <f t="shared" si="20"/>
        <v/>
      </c>
    </row>
    <row r="139" spans="1:22" ht="23.25" x14ac:dyDescent="0.35">
      <c r="A139" s="49" t="str">
        <f>IF(ISNUMBER(INDEX(НМЦ!A$7:A$300,ROW(B139)-4)),INDEX(НМЦ!A$7:A$300,ROW(B139)-4),"")</f>
        <v/>
      </c>
      <c r="B139" s="39" t="str">
        <f>IF(ISNUMBER(A139),INDEX(НМЦ!B$7:B$300,ROW(B139)-4),"")</f>
        <v/>
      </c>
      <c r="C139" s="39"/>
      <c r="D139" s="39"/>
      <c r="E139" s="40"/>
      <c r="F139" s="49" t="str">
        <f t="shared" si="14"/>
        <v/>
      </c>
      <c r="J139" s="39" t="str">
        <f>IF(ISNUMBER(A139),НМЦ!$B$3,"")</f>
        <v/>
      </c>
      <c r="K139" s="43" t="str">
        <f>IF(ISNUMBER(A139),VLOOKUP(НМЦ!$B$3,'Справочник данных'!$B$3:$C$92,2,0),"")</f>
        <v/>
      </c>
      <c r="M139" s="49" t="str">
        <f>IF(ISNUMBER(A139),INDEX(НМЦ!D$7:D$300,ROW(B139)-4),"")</f>
        <v/>
      </c>
      <c r="N139" s="30" t="str">
        <f>IF(ISNUMBER(A139),VLOOKUP(INDEX(НМЦ!C$7:C$300,ROW(B139)-4),'Справочник данных'!I$4:J$32,2,0),"")</f>
        <v/>
      </c>
      <c r="O139" s="48" t="str">
        <f t="shared" si="15"/>
        <v/>
      </c>
      <c r="P139" s="48" t="str">
        <f t="shared" si="16"/>
        <v/>
      </c>
      <c r="Q139" s="31" t="str">
        <f t="shared" si="17"/>
        <v/>
      </c>
      <c r="R139" s="48" t="str">
        <f t="shared" si="18"/>
        <v/>
      </c>
      <c r="S139" s="32" t="str">
        <f>IF(ISNUMBER(A139),INDEX(НМЦ!M$7:M$300,ROW(B139)-4),"")</f>
        <v/>
      </c>
      <c r="T139" s="48" t="str">
        <f t="shared" si="19"/>
        <v/>
      </c>
      <c r="U139" s="14" t="str">
        <f>IF(ISNUMBER(A139),INDEX(НМЦ!N$7:N$300,ROW(B139)-4),"")</f>
        <v/>
      </c>
      <c r="V139" s="48" t="str">
        <f t="shared" si="20"/>
        <v/>
      </c>
    </row>
    <row r="140" spans="1:22" ht="23.25" x14ac:dyDescent="0.35">
      <c r="A140" s="49" t="str">
        <f>IF(ISNUMBER(INDEX(НМЦ!A$7:A$300,ROW(B140)-4)),INDEX(НМЦ!A$7:A$300,ROW(B140)-4),"")</f>
        <v/>
      </c>
      <c r="B140" s="39" t="str">
        <f>IF(ISNUMBER(A140),INDEX(НМЦ!B$7:B$300,ROW(B140)-4),"")</f>
        <v/>
      </c>
      <c r="C140" s="39"/>
      <c r="D140" s="39"/>
      <c r="E140" s="40"/>
      <c r="F140" s="49" t="str">
        <f t="shared" si="14"/>
        <v/>
      </c>
      <c r="J140" s="39" t="str">
        <f>IF(ISNUMBER(A140),НМЦ!$B$3,"")</f>
        <v/>
      </c>
      <c r="K140" s="43" t="str">
        <f>IF(ISNUMBER(A140),VLOOKUP(НМЦ!$B$3,'Справочник данных'!$B$3:$C$92,2,0),"")</f>
        <v/>
      </c>
      <c r="M140" s="49" t="str">
        <f>IF(ISNUMBER(A140),INDEX(НМЦ!D$7:D$300,ROW(B140)-4),"")</f>
        <v/>
      </c>
      <c r="N140" s="30" t="str">
        <f>IF(ISNUMBER(A140),VLOOKUP(INDEX(НМЦ!C$7:C$300,ROW(B140)-4),'Справочник данных'!I$4:J$32,2,0),"")</f>
        <v/>
      </c>
      <c r="O140" s="48" t="str">
        <f t="shared" si="15"/>
        <v/>
      </c>
      <c r="P140" s="48" t="str">
        <f t="shared" si="16"/>
        <v/>
      </c>
      <c r="Q140" s="31" t="str">
        <f t="shared" si="17"/>
        <v/>
      </c>
      <c r="R140" s="48" t="str">
        <f t="shared" si="18"/>
        <v/>
      </c>
      <c r="S140" s="32" t="str">
        <f>IF(ISNUMBER(A140),INDEX(НМЦ!M$7:M$300,ROW(B140)-4),"")</f>
        <v/>
      </c>
      <c r="T140" s="48" t="str">
        <f t="shared" si="19"/>
        <v/>
      </c>
      <c r="U140" s="14" t="str">
        <f>IF(ISNUMBER(A140),INDEX(НМЦ!N$7:N$300,ROW(B140)-4),"")</f>
        <v/>
      </c>
      <c r="V140" s="48" t="str">
        <f t="shared" si="20"/>
        <v/>
      </c>
    </row>
    <row r="141" spans="1:22" ht="23.25" x14ac:dyDescent="0.35">
      <c r="A141" s="49" t="str">
        <f>IF(ISNUMBER(INDEX(НМЦ!A$7:A$300,ROW(B141)-4)),INDEX(НМЦ!A$7:A$300,ROW(B141)-4),"")</f>
        <v/>
      </c>
      <c r="B141" s="39" t="str">
        <f>IF(ISNUMBER(A141),INDEX(НМЦ!B$7:B$300,ROW(B141)-4),"")</f>
        <v/>
      </c>
      <c r="C141" s="39"/>
      <c r="D141" s="39"/>
      <c r="E141" s="40"/>
      <c r="F141" s="49" t="str">
        <f t="shared" si="14"/>
        <v/>
      </c>
      <c r="J141" s="39" t="str">
        <f>IF(ISNUMBER(A141),НМЦ!$B$3,"")</f>
        <v/>
      </c>
      <c r="K141" s="43" t="str">
        <f>IF(ISNUMBER(A141),VLOOKUP(НМЦ!$B$3,'Справочник данных'!$B$3:$C$92,2,0),"")</f>
        <v/>
      </c>
      <c r="M141" s="49" t="str">
        <f>IF(ISNUMBER(A141),INDEX(НМЦ!D$7:D$300,ROW(B141)-4),"")</f>
        <v/>
      </c>
      <c r="N141" s="30" t="str">
        <f>IF(ISNUMBER(A141),VLOOKUP(INDEX(НМЦ!C$7:C$300,ROW(B141)-4),'Справочник данных'!I$4:J$32,2,0),"")</f>
        <v/>
      </c>
      <c r="O141" s="48" t="str">
        <f t="shared" si="15"/>
        <v/>
      </c>
      <c r="P141" s="48" t="str">
        <f t="shared" si="16"/>
        <v/>
      </c>
      <c r="Q141" s="31" t="str">
        <f t="shared" si="17"/>
        <v/>
      </c>
      <c r="R141" s="48" t="str">
        <f t="shared" si="18"/>
        <v/>
      </c>
      <c r="S141" s="32" t="str">
        <f>IF(ISNUMBER(A141),INDEX(НМЦ!M$7:M$300,ROW(B141)-4),"")</f>
        <v/>
      </c>
      <c r="T141" s="48" t="str">
        <f t="shared" si="19"/>
        <v/>
      </c>
      <c r="U141" s="14" t="str">
        <f>IF(ISNUMBER(A141),INDEX(НМЦ!N$7:N$300,ROW(B141)-4),"")</f>
        <v/>
      </c>
      <c r="V141" s="48" t="str">
        <f t="shared" si="20"/>
        <v/>
      </c>
    </row>
    <row r="142" spans="1:22" ht="23.25" x14ac:dyDescent="0.35">
      <c r="A142" s="49" t="str">
        <f>IF(ISNUMBER(INDEX(НМЦ!A$7:A$300,ROW(B142)-4)),INDEX(НМЦ!A$7:A$300,ROW(B142)-4),"")</f>
        <v/>
      </c>
      <c r="B142" s="39" t="str">
        <f>IF(ISNUMBER(A142),INDEX(НМЦ!B$7:B$300,ROW(B142)-4),"")</f>
        <v/>
      </c>
      <c r="C142" s="39"/>
      <c r="D142" s="39"/>
      <c r="E142" s="40"/>
      <c r="F142" s="49" t="str">
        <f t="shared" si="14"/>
        <v/>
      </c>
      <c r="J142" s="39" t="str">
        <f>IF(ISNUMBER(A142),НМЦ!$B$3,"")</f>
        <v/>
      </c>
      <c r="K142" s="43" t="str">
        <f>IF(ISNUMBER(A142),VLOOKUP(НМЦ!$B$3,'Справочник данных'!$B$3:$C$92,2,0),"")</f>
        <v/>
      </c>
      <c r="M142" s="49" t="str">
        <f>IF(ISNUMBER(A142),INDEX(НМЦ!D$7:D$300,ROW(B142)-4),"")</f>
        <v/>
      </c>
      <c r="N142" s="30" t="str">
        <f>IF(ISNUMBER(A142),VLOOKUP(INDEX(НМЦ!C$7:C$300,ROW(B142)-4),'Справочник данных'!I$4:J$32,2,0),"")</f>
        <v/>
      </c>
      <c r="O142" s="48" t="str">
        <f t="shared" si="15"/>
        <v/>
      </c>
      <c r="P142" s="48" t="str">
        <f t="shared" si="16"/>
        <v/>
      </c>
      <c r="Q142" s="31" t="str">
        <f t="shared" si="17"/>
        <v/>
      </c>
      <c r="R142" s="48" t="str">
        <f t="shared" si="18"/>
        <v/>
      </c>
      <c r="S142" s="32" t="str">
        <f>IF(ISNUMBER(A142),INDEX(НМЦ!M$7:M$300,ROW(B142)-4),"")</f>
        <v/>
      </c>
      <c r="T142" s="48" t="str">
        <f t="shared" si="19"/>
        <v/>
      </c>
      <c r="U142" s="14" t="str">
        <f>IF(ISNUMBER(A142),INDEX(НМЦ!N$7:N$300,ROW(B142)-4),"")</f>
        <v/>
      </c>
      <c r="V142" s="48" t="str">
        <f t="shared" si="20"/>
        <v/>
      </c>
    </row>
    <row r="143" spans="1:22" ht="23.25" x14ac:dyDescent="0.35">
      <c r="A143" s="49" t="str">
        <f>IF(ISNUMBER(INDEX(НМЦ!A$7:A$300,ROW(B143)-4)),INDEX(НМЦ!A$7:A$300,ROW(B143)-4),"")</f>
        <v/>
      </c>
      <c r="B143" s="39" t="str">
        <f>IF(ISNUMBER(A143),INDEX(НМЦ!B$7:B$300,ROW(B143)-4),"")</f>
        <v/>
      </c>
      <c r="C143" s="39"/>
      <c r="D143" s="39"/>
      <c r="E143" s="40"/>
      <c r="F143" s="49" t="str">
        <f t="shared" si="14"/>
        <v/>
      </c>
      <c r="J143" s="39" t="str">
        <f>IF(ISNUMBER(A143),НМЦ!$B$3,"")</f>
        <v/>
      </c>
      <c r="K143" s="43" t="str">
        <f>IF(ISNUMBER(A143),VLOOKUP(НМЦ!$B$3,'Справочник данных'!$B$3:$C$92,2,0),"")</f>
        <v/>
      </c>
      <c r="M143" s="49" t="str">
        <f>IF(ISNUMBER(A143),INDEX(НМЦ!D$7:D$300,ROW(B143)-4),"")</f>
        <v/>
      </c>
      <c r="N143" s="30" t="str">
        <f>IF(ISNUMBER(A143),VLOOKUP(INDEX(НМЦ!C$7:C$300,ROW(B143)-4),'Справочник данных'!I$4:J$32,2,0),"")</f>
        <v/>
      </c>
      <c r="O143" s="48" t="str">
        <f t="shared" si="15"/>
        <v/>
      </c>
      <c r="P143" s="48" t="str">
        <f t="shared" si="16"/>
        <v/>
      </c>
      <c r="Q143" s="31" t="str">
        <f t="shared" si="17"/>
        <v/>
      </c>
      <c r="R143" s="48" t="str">
        <f t="shared" si="18"/>
        <v/>
      </c>
      <c r="S143" s="32" t="str">
        <f>IF(ISNUMBER(A143),INDEX(НМЦ!M$7:M$300,ROW(B143)-4),"")</f>
        <v/>
      </c>
      <c r="T143" s="48" t="str">
        <f t="shared" si="19"/>
        <v/>
      </c>
      <c r="U143" s="14" t="str">
        <f>IF(ISNUMBER(A143),INDEX(НМЦ!N$7:N$300,ROW(B143)-4),"")</f>
        <v/>
      </c>
      <c r="V143" s="48" t="str">
        <f t="shared" si="20"/>
        <v/>
      </c>
    </row>
    <row r="144" spans="1:22" ht="23.25" x14ac:dyDescent="0.35">
      <c r="A144" s="49" t="str">
        <f>IF(ISNUMBER(INDEX(НМЦ!A$7:A$300,ROW(B144)-4)),INDEX(НМЦ!A$7:A$300,ROW(B144)-4),"")</f>
        <v/>
      </c>
      <c r="B144" s="39" t="str">
        <f>IF(ISNUMBER(A144),INDEX(НМЦ!B$7:B$300,ROW(B144)-4),"")</f>
        <v/>
      </c>
      <c r="C144" s="39"/>
      <c r="D144" s="39"/>
      <c r="E144" s="40"/>
      <c r="F144" s="49" t="str">
        <f t="shared" si="14"/>
        <v/>
      </c>
      <c r="J144" s="39" t="str">
        <f>IF(ISNUMBER(A144),НМЦ!$B$3,"")</f>
        <v/>
      </c>
      <c r="K144" s="43" t="str">
        <f>IF(ISNUMBER(A144),VLOOKUP(НМЦ!$B$3,'Справочник данных'!$B$3:$C$92,2,0),"")</f>
        <v/>
      </c>
      <c r="M144" s="49" t="str">
        <f>IF(ISNUMBER(A144),INDEX(НМЦ!D$7:D$300,ROW(B144)-4),"")</f>
        <v/>
      </c>
      <c r="N144" s="30" t="str">
        <f>IF(ISNUMBER(A144),VLOOKUP(INDEX(НМЦ!C$7:C$300,ROW(B144)-4),'Справочник данных'!I$4:J$32,2,0),"")</f>
        <v/>
      </c>
      <c r="O144" s="48" t="str">
        <f t="shared" si="15"/>
        <v/>
      </c>
      <c r="P144" s="48" t="str">
        <f t="shared" si="16"/>
        <v/>
      </c>
      <c r="Q144" s="31" t="str">
        <f t="shared" si="17"/>
        <v/>
      </c>
      <c r="R144" s="48" t="str">
        <f t="shared" si="18"/>
        <v/>
      </c>
      <c r="S144" s="32" t="str">
        <f>IF(ISNUMBER(A144),INDEX(НМЦ!M$7:M$300,ROW(B144)-4),"")</f>
        <v/>
      </c>
      <c r="T144" s="48" t="str">
        <f t="shared" si="19"/>
        <v/>
      </c>
      <c r="U144" s="14" t="str">
        <f>IF(ISNUMBER(A144),INDEX(НМЦ!N$7:N$300,ROW(B144)-4),"")</f>
        <v/>
      </c>
      <c r="V144" s="48" t="str">
        <f t="shared" si="20"/>
        <v/>
      </c>
    </row>
    <row r="145" spans="1:22" ht="23.25" x14ac:dyDescent="0.35">
      <c r="A145" s="49" t="str">
        <f>IF(ISNUMBER(INDEX(НМЦ!A$7:A$300,ROW(B145)-4)),INDEX(НМЦ!A$7:A$300,ROW(B145)-4),"")</f>
        <v/>
      </c>
      <c r="B145" s="39" t="str">
        <f>IF(ISNUMBER(A145),INDEX(НМЦ!B$7:B$300,ROW(B145)-4),"")</f>
        <v/>
      </c>
      <c r="C145" s="39"/>
      <c r="D145" s="39"/>
      <c r="E145" s="40"/>
      <c r="F145" s="49" t="str">
        <f t="shared" si="14"/>
        <v/>
      </c>
      <c r="J145" s="39" t="str">
        <f>IF(ISNUMBER(A145),НМЦ!$B$3,"")</f>
        <v/>
      </c>
      <c r="K145" s="43" t="str">
        <f>IF(ISNUMBER(A145),VLOOKUP(НМЦ!$B$3,'Справочник данных'!$B$3:$C$92,2,0),"")</f>
        <v/>
      </c>
      <c r="M145" s="49" t="str">
        <f>IF(ISNUMBER(A145),INDEX(НМЦ!D$7:D$300,ROW(B145)-4),"")</f>
        <v/>
      </c>
      <c r="N145" s="30" t="str">
        <f>IF(ISNUMBER(A145),VLOOKUP(INDEX(НМЦ!C$7:C$300,ROW(B145)-4),'Справочник данных'!I$4:J$32,2,0),"")</f>
        <v/>
      </c>
      <c r="O145" s="48" t="str">
        <f t="shared" si="15"/>
        <v/>
      </c>
      <c r="P145" s="48" t="str">
        <f t="shared" si="16"/>
        <v/>
      </c>
      <c r="Q145" s="31" t="str">
        <f t="shared" si="17"/>
        <v/>
      </c>
      <c r="R145" s="48" t="str">
        <f t="shared" si="18"/>
        <v/>
      </c>
      <c r="S145" s="32" t="str">
        <f>IF(ISNUMBER(A145),INDEX(НМЦ!M$7:M$300,ROW(B145)-4),"")</f>
        <v/>
      </c>
      <c r="T145" s="48" t="str">
        <f t="shared" si="19"/>
        <v/>
      </c>
      <c r="U145" s="14" t="str">
        <f>IF(ISNUMBER(A145),INDEX(НМЦ!N$7:N$300,ROW(B145)-4),"")</f>
        <v/>
      </c>
      <c r="V145" s="48" t="str">
        <f t="shared" si="20"/>
        <v/>
      </c>
    </row>
    <row r="146" spans="1:22" ht="23.25" x14ac:dyDescent="0.35">
      <c r="A146" s="49" t="str">
        <f>IF(ISNUMBER(INDEX(НМЦ!A$7:A$300,ROW(B146)-4)),INDEX(НМЦ!A$7:A$300,ROW(B146)-4),"")</f>
        <v/>
      </c>
      <c r="B146" s="39" t="str">
        <f>IF(ISNUMBER(A146),INDEX(НМЦ!B$7:B$300,ROW(B146)-4),"")</f>
        <v/>
      </c>
      <c r="C146" s="39"/>
      <c r="D146" s="39"/>
      <c r="E146" s="40"/>
      <c r="F146" s="49" t="str">
        <f t="shared" si="14"/>
        <v/>
      </c>
      <c r="J146" s="39" t="str">
        <f>IF(ISNUMBER(A146),НМЦ!$B$3,"")</f>
        <v/>
      </c>
      <c r="K146" s="43" t="str">
        <f>IF(ISNUMBER(A146),VLOOKUP(НМЦ!$B$3,'Справочник данных'!$B$3:$C$92,2,0),"")</f>
        <v/>
      </c>
      <c r="M146" s="49" t="str">
        <f>IF(ISNUMBER(A146),INDEX(НМЦ!D$7:D$300,ROW(B146)-4),"")</f>
        <v/>
      </c>
      <c r="N146" s="30" t="str">
        <f>IF(ISNUMBER(A146),VLOOKUP(INDEX(НМЦ!C$7:C$300,ROW(B146)-4),'Справочник данных'!I$4:J$32,2,0),"")</f>
        <v/>
      </c>
      <c r="O146" s="48" t="str">
        <f t="shared" si="15"/>
        <v/>
      </c>
      <c r="P146" s="48" t="str">
        <f t="shared" si="16"/>
        <v/>
      </c>
      <c r="Q146" s="31" t="str">
        <f t="shared" si="17"/>
        <v/>
      </c>
      <c r="R146" s="48" t="str">
        <f t="shared" si="18"/>
        <v/>
      </c>
      <c r="S146" s="32" t="str">
        <f>IF(ISNUMBER(A146),INDEX(НМЦ!M$7:M$300,ROW(B146)-4),"")</f>
        <v/>
      </c>
      <c r="T146" s="48" t="str">
        <f t="shared" si="19"/>
        <v/>
      </c>
      <c r="U146" s="14" t="str">
        <f>IF(ISNUMBER(A146),INDEX(НМЦ!N$7:N$300,ROW(B146)-4),"")</f>
        <v/>
      </c>
      <c r="V146" s="48" t="str">
        <f t="shared" si="20"/>
        <v/>
      </c>
    </row>
    <row r="147" spans="1:22" ht="23.25" x14ac:dyDescent="0.35">
      <c r="A147" s="49" t="str">
        <f>IF(ISNUMBER(INDEX(НМЦ!A$7:A$300,ROW(B147)-4)),INDEX(НМЦ!A$7:A$300,ROW(B147)-4),"")</f>
        <v/>
      </c>
      <c r="B147" s="39" t="str">
        <f>IF(ISNUMBER(A147),INDEX(НМЦ!B$7:B$300,ROW(B147)-4),"")</f>
        <v/>
      </c>
      <c r="C147" s="39"/>
      <c r="D147" s="39"/>
      <c r="E147" s="40"/>
      <c r="F147" s="49" t="str">
        <f t="shared" si="14"/>
        <v/>
      </c>
      <c r="J147" s="39" t="str">
        <f>IF(ISNUMBER(A147),НМЦ!$B$3,"")</f>
        <v/>
      </c>
      <c r="K147" s="43" t="str">
        <f>IF(ISNUMBER(A147),VLOOKUP(НМЦ!$B$3,'Справочник данных'!$B$3:$C$92,2,0),"")</f>
        <v/>
      </c>
      <c r="M147" s="49" t="str">
        <f>IF(ISNUMBER(A147),INDEX(НМЦ!D$7:D$300,ROW(B147)-4),"")</f>
        <v/>
      </c>
      <c r="N147" s="30" t="str">
        <f>IF(ISNUMBER(A147),VLOOKUP(INDEX(НМЦ!C$7:C$300,ROW(B147)-4),'Справочник данных'!I$4:J$32,2,0),"")</f>
        <v/>
      </c>
      <c r="O147" s="48" t="str">
        <f t="shared" si="15"/>
        <v/>
      </c>
      <c r="P147" s="48" t="str">
        <f t="shared" si="16"/>
        <v/>
      </c>
      <c r="Q147" s="31" t="str">
        <f t="shared" si="17"/>
        <v/>
      </c>
      <c r="R147" s="48" t="str">
        <f t="shared" si="18"/>
        <v/>
      </c>
      <c r="S147" s="32" t="str">
        <f>IF(ISNUMBER(A147),INDEX(НМЦ!M$7:M$300,ROW(B147)-4),"")</f>
        <v/>
      </c>
      <c r="T147" s="48" t="str">
        <f t="shared" si="19"/>
        <v/>
      </c>
      <c r="U147" s="14" t="str">
        <f>IF(ISNUMBER(A147),INDEX(НМЦ!N$7:N$300,ROW(B147)-4),"")</f>
        <v/>
      </c>
      <c r="V147" s="48" t="str">
        <f t="shared" si="20"/>
        <v/>
      </c>
    </row>
    <row r="148" spans="1:22" ht="23.25" x14ac:dyDescent="0.35">
      <c r="A148" s="49" t="str">
        <f>IF(ISNUMBER(INDEX(НМЦ!A$7:A$300,ROW(B148)-4)),INDEX(НМЦ!A$7:A$300,ROW(B148)-4),"")</f>
        <v/>
      </c>
      <c r="B148" s="39" t="str">
        <f>IF(ISNUMBER(A148),INDEX(НМЦ!B$7:B$300,ROW(B148)-4),"")</f>
        <v/>
      </c>
      <c r="C148" s="39"/>
      <c r="D148" s="39"/>
      <c r="E148" s="40"/>
      <c r="F148" s="49" t="str">
        <f t="shared" si="14"/>
        <v/>
      </c>
      <c r="J148" s="39" t="str">
        <f>IF(ISNUMBER(A148),НМЦ!$B$3,"")</f>
        <v/>
      </c>
      <c r="K148" s="43" t="str">
        <f>IF(ISNUMBER(A148),VLOOKUP(НМЦ!$B$3,'Справочник данных'!$B$3:$C$92,2,0),"")</f>
        <v/>
      </c>
      <c r="M148" s="49" t="str">
        <f>IF(ISNUMBER(A148),INDEX(НМЦ!D$7:D$300,ROW(B148)-4),"")</f>
        <v/>
      </c>
      <c r="N148" s="30" t="str">
        <f>IF(ISNUMBER(A148),VLOOKUP(INDEX(НМЦ!C$7:C$300,ROW(B148)-4),'Справочник данных'!I$4:J$32,2,0),"")</f>
        <v/>
      </c>
      <c r="O148" s="48" t="str">
        <f t="shared" si="15"/>
        <v/>
      </c>
      <c r="P148" s="48" t="str">
        <f t="shared" si="16"/>
        <v/>
      </c>
      <c r="Q148" s="31" t="str">
        <f t="shared" si="17"/>
        <v/>
      </c>
      <c r="R148" s="48" t="str">
        <f t="shared" si="18"/>
        <v/>
      </c>
      <c r="S148" s="32" t="str">
        <f>IF(ISNUMBER(A148),INDEX(НМЦ!M$7:M$300,ROW(B148)-4),"")</f>
        <v/>
      </c>
      <c r="T148" s="48" t="str">
        <f t="shared" si="19"/>
        <v/>
      </c>
      <c r="U148" s="14" t="str">
        <f>IF(ISNUMBER(A148),INDEX(НМЦ!N$7:N$300,ROW(B148)-4),"")</f>
        <v/>
      </c>
      <c r="V148" s="48" t="str">
        <f t="shared" si="20"/>
        <v/>
      </c>
    </row>
    <row r="149" spans="1:22" ht="23.25" x14ac:dyDescent="0.35">
      <c r="A149" s="49" t="str">
        <f>IF(ISNUMBER(INDEX(НМЦ!A$7:A$300,ROW(B149)-4)),INDEX(НМЦ!A$7:A$300,ROW(B149)-4),"")</f>
        <v/>
      </c>
      <c r="B149" s="39" t="str">
        <f>IF(ISNUMBER(A149),INDEX(НМЦ!B$7:B$300,ROW(B149)-4),"")</f>
        <v/>
      </c>
      <c r="C149" s="39"/>
      <c r="D149" s="39"/>
      <c r="E149" s="40"/>
      <c r="F149" s="49" t="str">
        <f t="shared" si="14"/>
        <v/>
      </c>
      <c r="J149" s="39" t="str">
        <f>IF(ISNUMBER(A149),НМЦ!$B$3,"")</f>
        <v/>
      </c>
      <c r="K149" s="43" t="str">
        <f>IF(ISNUMBER(A149),VLOOKUP(НМЦ!$B$3,'Справочник данных'!$B$3:$C$92,2,0),"")</f>
        <v/>
      </c>
      <c r="M149" s="49" t="str">
        <f>IF(ISNUMBER(A149),INDEX(НМЦ!D$7:D$300,ROW(B149)-4),"")</f>
        <v/>
      </c>
      <c r="N149" s="30" t="str">
        <f>IF(ISNUMBER(A149),VLOOKUP(INDEX(НМЦ!C$7:C$300,ROW(B149)-4),'Справочник данных'!I$4:J$32,2,0),"")</f>
        <v/>
      </c>
      <c r="O149" s="48" t="str">
        <f t="shared" si="15"/>
        <v/>
      </c>
      <c r="P149" s="48" t="str">
        <f t="shared" si="16"/>
        <v/>
      </c>
      <c r="Q149" s="31" t="str">
        <f t="shared" si="17"/>
        <v/>
      </c>
      <c r="R149" s="48" t="str">
        <f t="shared" si="18"/>
        <v/>
      </c>
      <c r="S149" s="32" t="str">
        <f>IF(ISNUMBER(A149),INDEX(НМЦ!M$7:M$300,ROW(B149)-4),"")</f>
        <v/>
      </c>
      <c r="T149" s="48" t="str">
        <f t="shared" si="19"/>
        <v/>
      </c>
      <c r="U149" s="14" t="str">
        <f>IF(ISNUMBER(A149),INDEX(НМЦ!N$7:N$300,ROW(B149)-4),"")</f>
        <v/>
      </c>
      <c r="V149" s="48" t="str">
        <f t="shared" si="20"/>
        <v/>
      </c>
    </row>
    <row r="150" spans="1:22" ht="23.25" x14ac:dyDescent="0.35">
      <c r="A150" s="49" t="str">
        <f>IF(ISNUMBER(INDEX(НМЦ!A$7:A$300,ROW(B150)-4)),INDEX(НМЦ!A$7:A$300,ROW(B150)-4),"")</f>
        <v/>
      </c>
      <c r="B150" s="39" t="str">
        <f>IF(ISNUMBER(A150),INDEX(НМЦ!B$7:B$300,ROW(B150)-4),"")</f>
        <v/>
      </c>
      <c r="C150" s="39"/>
      <c r="D150" s="39"/>
      <c r="E150" s="40"/>
      <c r="F150" s="49" t="str">
        <f t="shared" si="14"/>
        <v/>
      </c>
      <c r="J150" s="39" t="str">
        <f>IF(ISNUMBER(A150),НМЦ!$B$3,"")</f>
        <v/>
      </c>
      <c r="K150" s="43" t="str">
        <f>IF(ISNUMBER(A150),VLOOKUP(НМЦ!$B$3,'Справочник данных'!$B$3:$C$92,2,0),"")</f>
        <v/>
      </c>
      <c r="M150" s="49" t="str">
        <f>IF(ISNUMBER(A150),INDEX(НМЦ!D$7:D$300,ROW(B150)-4),"")</f>
        <v/>
      </c>
      <c r="N150" s="30" t="str">
        <f>IF(ISNUMBER(A150),VLOOKUP(INDEX(НМЦ!C$7:C$300,ROW(B150)-4),'Справочник данных'!I$4:J$32,2,0),"")</f>
        <v/>
      </c>
      <c r="O150" s="48" t="str">
        <f t="shared" si="15"/>
        <v/>
      </c>
      <c r="P150" s="48" t="str">
        <f t="shared" si="16"/>
        <v/>
      </c>
      <c r="Q150" s="31" t="str">
        <f t="shared" si="17"/>
        <v/>
      </c>
      <c r="R150" s="48" t="str">
        <f t="shared" si="18"/>
        <v/>
      </c>
      <c r="S150" s="32" t="str">
        <f>IF(ISNUMBER(A150),INDEX(НМЦ!M$7:M$300,ROW(B150)-4),"")</f>
        <v/>
      </c>
      <c r="T150" s="48" t="str">
        <f t="shared" si="19"/>
        <v/>
      </c>
      <c r="U150" s="14" t="str">
        <f>IF(ISNUMBER(A150),INDEX(НМЦ!N$7:N$300,ROW(B150)-4),"")</f>
        <v/>
      </c>
      <c r="V150" s="48" t="str">
        <f t="shared" si="20"/>
        <v/>
      </c>
    </row>
    <row r="151" spans="1:22" ht="23.25" x14ac:dyDescent="0.35">
      <c r="A151" s="49" t="str">
        <f>IF(ISNUMBER(INDEX(НМЦ!A$7:A$300,ROW(B151)-4)),INDEX(НМЦ!A$7:A$300,ROW(B151)-4),"")</f>
        <v/>
      </c>
      <c r="B151" s="39" t="str">
        <f>IF(ISNUMBER(A151),INDEX(НМЦ!B$7:B$300,ROW(B151)-4),"")</f>
        <v/>
      </c>
      <c r="C151" s="39"/>
      <c r="D151" s="39"/>
      <c r="E151" s="40"/>
      <c r="F151" s="49" t="str">
        <f t="shared" si="14"/>
        <v/>
      </c>
      <c r="J151" s="39" t="str">
        <f>IF(ISNUMBER(A151),НМЦ!$B$3,"")</f>
        <v/>
      </c>
      <c r="K151" s="43" t="str">
        <f>IF(ISNUMBER(A151),VLOOKUP(НМЦ!$B$3,'Справочник данных'!$B$3:$C$92,2,0),"")</f>
        <v/>
      </c>
      <c r="M151" s="49" t="str">
        <f>IF(ISNUMBER(A151),INDEX(НМЦ!D$7:D$300,ROW(B151)-4),"")</f>
        <v/>
      </c>
      <c r="N151" s="30" t="str">
        <f>IF(ISNUMBER(A151),VLOOKUP(INDEX(НМЦ!C$7:C$300,ROW(B151)-4),'Справочник данных'!I$4:J$32,2,0),"")</f>
        <v/>
      </c>
      <c r="O151" s="48" t="str">
        <f t="shared" si="15"/>
        <v/>
      </c>
      <c r="P151" s="48" t="str">
        <f t="shared" si="16"/>
        <v/>
      </c>
      <c r="Q151" s="31" t="str">
        <f t="shared" si="17"/>
        <v/>
      </c>
      <c r="R151" s="48" t="str">
        <f t="shared" si="18"/>
        <v/>
      </c>
      <c r="S151" s="32" t="str">
        <f>IF(ISNUMBER(A151),INDEX(НМЦ!M$7:M$300,ROW(B151)-4),"")</f>
        <v/>
      </c>
      <c r="T151" s="48" t="str">
        <f t="shared" si="19"/>
        <v/>
      </c>
      <c r="U151" s="14" t="str">
        <f>IF(ISNUMBER(A151),INDEX(НМЦ!N$7:N$300,ROW(B151)-4),"")</f>
        <v/>
      </c>
      <c r="V151" s="48" t="str">
        <f t="shared" si="20"/>
        <v/>
      </c>
    </row>
    <row r="152" spans="1:22" ht="23.25" x14ac:dyDescent="0.35">
      <c r="A152" s="49" t="str">
        <f>IF(ISNUMBER(INDEX(НМЦ!A$7:A$300,ROW(B152)-4)),INDEX(НМЦ!A$7:A$300,ROW(B152)-4),"")</f>
        <v/>
      </c>
      <c r="B152" s="39" t="str">
        <f>IF(ISNUMBER(A152),INDEX(НМЦ!B$7:B$300,ROW(B152)-4),"")</f>
        <v/>
      </c>
      <c r="C152" s="39"/>
      <c r="D152" s="39"/>
      <c r="E152" s="40"/>
      <c r="F152" s="49" t="str">
        <f t="shared" si="14"/>
        <v/>
      </c>
      <c r="J152" s="39" t="str">
        <f>IF(ISNUMBER(A152),НМЦ!$B$3,"")</f>
        <v/>
      </c>
      <c r="K152" s="43" t="str">
        <f>IF(ISNUMBER(A152),VLOOKUP(НМЦ!$B$3,'Справочник данных'!$B$3:$C$92,2,0),"")</f>
        <v/>
      </c>
      <c r="M152" s="49" t="str">
        <f>IF(ISNUMBER(A152),INDEX(НМЦ!D$7:D$300,ROW(B152)-4),"")</f>
        <v/>
      </c>
      <c r="N152" s="30" t="str">
        <f>IF(ISNUMBER(A152),VLOOKUP(INDEX(НМЦ!C$7:C$300,ROW(B152)-4),'Справочник данных'!I$4:J$32,2,0),"")</f>
        <v/>
      </c>
      <c r="O152" s="48" t="str">
        <f t="shared" si="15"/>
        <v/>
      </c>
      <c r="P152" s="48" t="str">
        <f t="shared" si="16"/>
        <v/>
      </c>
      <c r="Q152" s="31" t="str">
        <f t="shared" si="17"/>
        <v/>
      </c>
      <c r="R152" s="48" t="str">
        <f t="shared" si="18"/>
        <v/>
      </c>
      <c r="S152" s="32" t="str">
        <f>IF(ISNUMBER(A152),INDEX(НМЦ!M$7:M$300,ROW(B152)-4),"")</f>
        <v/>
      </c>
      <c r="T152" s="48" t="str">
        <f t="shared" si="19"/>
        <v/>
      </c>
      <c r="U152" s="14" t="str">
        <f>IF(ISNUMBER(A152),INDEX(НМЦ!N$7:N$300,ROW(B152)-4),"")</f>
        <v/>
      </c>
      <c r="V152" s="48" t="str">
        <f t="shared" si="20"/>
        <v/>
      </c>
    </row>
    <row r="153" spans="1:22" ht="23.25" x14ac:dyDescent="0.35">
      <c r="A153" s="49" t="str">
        <f>IF(ISNUMBER(INDEX(НМЦ!A$7:A$300,ROW(B153)-4)),INDEX(НМЦ!A$7:A$300,ROW(B153)-4),"")</f>
        <v/>
      </c>
      <c r="B153" s="39" t="str">
        <f>IF(ISNUMBER(A153),INDEX(НМЦ!B$7:B$300,ROW(B153)-4),"")</f>
        <v/>
      </c>
      <c r="C153" s="39"/>
      <c r="D153" s="39"/>
      <c r="E153" s="40"/>
      <c r="F153" s="49" t="str">
        <f t="shared" si="14"/>
        <v/>
      </c>
      <c r="J153" s="39" t="str">
        <f>IF(ISNUMBER(A153),НМЦ!$B$3,"")</f>
        <v/>
      </c>
      <c r="K153" s="43" t="str">
        <f>IF(ISNUMBER(A153),VLOOKUP(НМЦ!$B$3,'Справочник данных'!$B$3:$C$92,2,0),"")</f>
        <v/>
      </c>
      <c r="M153" s="49" t="str">
        <f>IF(ISNUMBER(A153),INDEX(НМЦ!D$7:D$300,ROW(B153)-4),"")</f>
        <v/>
      </c>
      <c r="N153" s="30" t="str">
        <f>IF(ISNUMBER(A153),VLOOKUP(INDEX(НМЦ!C$7:C$300,ROW(B153)-4),'Справочник данных'!I$4:J$32,2,0),"")</f>
        <v/>
      </c>
      <c r="O153" s="48" t="str">
        <f t="shared" si="15"/>
        <v/>
      </c>
      <c r="P153" s="48" t="str">
        <f t="shared" si="16"/>
        <v/>
      </c>
      <c r="Q153" s="31" t="str">
        <f t="shared" si="17"/>
        <v/>
      </c>
      <c r="R153" s="48" t="str">
        <f t="shared" si="18"/>
        <v/>
      </c>
      <c r="S153" s="32" t="str">
        <f>IF(ISNUMBER(A153),INDEX(НМЦ!M$7:M$300,ROW(B153)-4),"")</f>
        <v/>
      </c>
      <c r="T153" s="48" t="str">
        <f t="shared" si="19"/>
        <v/>
      </c>
      <c r="U153" s="14" t="str">
        <f>IF(ISNUMBER(A153),INDEX(НМЦ!N$7:N$300,ROW(B153)-4),"")</f>
        <v/>
      </c>
      <c r="V153" s="48" t="str">
        <f t="shared" si="20"/>
        <v/>
      </c>
    </row>
    <row r="154" spans="1:22" ht="23.25" x14ac:dyDescent="0.35">
      <c r="A154" s="49" t="str">
        <f>IF(ISNUMBER(INDEX(НМЦ!A$7:A$300,ROW(B154)-4)),INDEX(НМЦ!A$7:A$300,ROW(B154)-4),"")</f>
        <v/>
      </c>
      <c r="B154" s="39" t="str">
        <f>IF(ISNUMBER(A154),INDEX(НМЦ!B$7:B$300,ROW(B154)-4),"")</f>
        <v/>
      </c>
      <c r="C154" s="39"/>
      <c r="D154" s="39"/>
      <c r="E154" s="40"/>
      <c r="F154" s="49" t="str">
        <f t="shared" si="14"/>
        <v/>
      </c>
      <c r="J154" s="39" t="str">
        <f>IF(ISNUMBER(A154),НМЦ!$B$3,"")</f>
        <v/>
      </c>
      <c r="K154" s="43" t="str">
        <f>IF(ISNUMBER(A154),VLOOKUP(НМЦ!$B$3,'Справочник данных'!$B$3:$C$92,2,0),"")</f>
        <v/>
      </c>
      <c r="M154" s="49" t="str">
        <f>IF(ISNUMBER(A154),INDEX(НМЦ!D$7:D$300,ROW(B154)-4),"")</f>
        <v/>
      </c>
      <c r="N154" s="30" t="str">
        <f>IF(ISNUMBER(A154),VLOOKUP(INDEX(НМЦ!C$7:C$300,ROW(B154)-4),'Справочник данных'!I$4:J$32,2,0),"")</f>
        <v/>
      </c>
      <c r="O154" s="48" t="str">
        <f t="shared" si="15"/>
        <v/>
      </c>
      <c r="P154" s="48" t="str">
        <f t="shared" si="16"/>
        <v/>
      </c>
      <c r="Q154" s="31" t="str">
        <f t="shared" si="17"/>
        <v/>
      </c>
      <c r="R154" s="48" t="str">
        <f t="shared" si="18"/>
        <v/>
      </c>
      <c r="S154" s="32" t="str">
        <f>IF(ISNUMBER(A154),INDEX(НМЦ!M$7:M$300,ROW(B154)-4),"")</f>
        <v/>
      </c>
      <c r="T154" s="48" t="str">
        <f t="shared" si="19"/>
        <v/>
      </c>
      <c r="U154" s="14" t="str">
        <f>IF(ISNUMBER(A154),INDEX(НМЦ!N$7:N$300,ROW(B154)-4),"")</f>
        <v/>
      </c>
      <c r="V154" s="48" t="str">
        <f t="shared" si="20"/>
        <v/>
      </c>
    </row>
    <row r="155" spans="1:22" ht="23.25" x14ac:dyDescent="0.35">
      <c r="A155" s="49" t="str">
        <f>IF(ISNUMBER(INDEX(НМЦ!A$7:A$300,ROW(B155)-4)),INDEX(НМЦ!A$7:A$300,ROW(B155)-4),"")</f>
        <v/>
      </c>
      <c r="B155" s="39" t="str">
        <f>IF(ISNUMBER(A155),INDEX(НМЦ!B$7:B$300,ROW(B155)-4),"")</f>
        <v/>
      </c>
      <c r="C155" s="39"/>
      <c r="D155" s="39"/>
      <c r="E155" s="40"/>
      <c r="F155" s="49" t="str">
        <f t="shared" si="14"/>
        <v/>
      </c>
      <c r="J155" s="39" t="str">
        <f>IF(ISNUMBER(A155),НМЦ!$B$3,"")</f>
        <v/>
      </c>
      <c r="K155" s="43" t="str">
        <f>IF(ISNUMBER(A155),VLOOKUP(НМЦ!$B$3,'Справочник данных'!$B$3:$C$92,2,0),"")</f>
        <v/>
      </c>
      <c r="M155" s="49" t="str">
        <f>IF(ISNUMBER(A155),INDEX(НМЦ!D$7:D$300,ROW(B155)-4),"")</f>
        <v/>
      </c>
      <c r="N155" s="30" t="str">
        <f>IF(ISNUMBER(A155),VLOOKUP(INDEX(НМЦ!C$7:C$300,ROW(B155)-4),'Справочник данных'!I$4:J$32,2,0),"")</f>
        <v/>
      </c>
      <c r="O155" s="48" t="str">
        <f t="shared" si="15"/>
        <v/>
      </c>
      <c r="P155" s="48" t="str">
        <f t="shared" si="16"/>
        <v/>
      </c>
      <c r="Q155" s="31" t="str">
        <f t="shared" si="17"/>
        <v/>
      </c>
      <c r="R155" s="48" t="str">
        <f t="shared" si="18"/>
        <v/>
      </c>
      <c r="S155" s="32" t="str">
        <f>IF(ISNUMBER(A155),INDEX(НМЦ!M$7:M$300,ROW(B155)-4),"")</f>
        <v/>
      </c>
      <c r="T155" s="48" t="str">
        <f t="shared" si="19"/>
        <v/>
      </c>
      <c r="U155" s="14" t="str">
        <f>IF(ISNUMBER(A155),INDEX(НМЦ!N$7:N$300,ROW(B155)-4),"")</f>
        <v/>
      </c>
      <c r="V155" s="48" t="str">
        <f t="shared" si="20"/>
        <v/>
      </c>
    </row>
    <row r="156" spans="1:22" ht="23.25" x14ac:dyDescent="0.35">
      <c r="A156" s="49" t="str">
        <f>IF(ISNUMBER(INDEX(НМЦ!A$7:A$300,ROW(B156)-4)),INDEX(НМЦ!A$7:A$300,ROW(B156)-4),"")</f>
        <v/>
      </c>
      <c r="B156" s="39" t="str">
        <f>IF(ISNUMBER(A156),INDEX(НМЦ!B$7:B$300,ROW(B156)-4),"")</f>
        <v/>
      </c>
      <c r="C156" s="39"/>
      <c r="D156" s="39"/>
      <c r="E156" s="40"/>
      <c r="F156" s="49" t="str">
        <f t="shared" si="14"/>
        <v/>
      </c>
      <c r="J156" s="39" t="str">
        <f>IF(ISNUMBER(A156),НМЦ!$B$3,"")</f>
        <v/>
      </c>
      <c r="K156" s="43" t="str">
        <f>IF(ISNUMBER(A156),VLOOKUP(НМЦ!$B$3,'Справочник данных'!$B$3:$C$92,2,0),"")</f>
        <v/>
      </c>
      <c r="M156" s="49" t="str">
        <f>IF(ISNUMBER(A156),INDEX(НМЦ!D$7:D$300,ROW(B156)-4),"")</f>
        <v/>
      </c>
      <c r="N156" s="30" t="str">
        <f>IF(ISNUMBER(A156),VLOOKUP(INDEX(НМЦ!C$7:C$300,ROW(B156)-4),'Справочник данных'!I$4:J$32,2,0),"")</f>
        <v/>
      </c>
      <c r="O156" s="48" t="str">
        <f t="shared" si="15"/>
        <v/>
      </c>
      <c r="P156" s="48" t="str">
        <f t="shared" si="16"/>
        <v/>
      </c>
      <c r="Q156" s="31" t="str">
        <f t="shared" si="17"/>
        <v/>
      </c>
      <c r="R156" s="48" t="str">
        <f t="shared" si="18"/>
        <v/>
      </c>
      <c r="S156" s="32" t="str">
        <f>IF(ISNUMBER(A156),INDEX(НМЦ!M$7:M$300,ROW(B156)-4),"")</f>
        <v/>
      </c>
      <c r="T156" s="48" t="str">
        <f t="shared" si="19"/>
        <v/>
      </c>
      <c r="U156" s="14" t="str">
        <f>IF(ISNUMBER(A156),INDEX(НМЦ!N$7:N$300,ROW(B156)-4),"")</f>
        <v/>
      </c>
      <c r="V156" s="48" t="str">
        <f t="shared" si="20"/>
        <v/>
      </c>
    </row>
    <row r="157" spans="1:22" ht="23.25" x14ac:dyDescent="0.35">
      <c r="A157" s="49" t="str">
        <f>IF(ISNUMBER(INDEX(НМЦ!A$7:A$300,ROW(B157)-4)),INDEX(НМЦ!A$7:A$300,ROW(B157)-4),"")</f>
        <v/>
      </c>
      <c r="B157" s="39" t="str">
        <f>IF(ISNUMBER(A157),INDEX(НМЦ!B$7:B$300,ROW(B157)-4),"")</f>
        <v/>
      </c>
      <c r="C157" s="39"/>
      <c r="D157" s="39"/>
      <c r="E157" s="40"/>
      <c r="F157" s="49" t="str">
        <f t="shared" si="14"/>
        <v/>
      </c>
      <c r="J157" s="39" t="str">
        <f>IF(ISNUMBER(A157),НМЦ!$B$3,"")</f>
        <v/>
      </c>
      <c r="K157" s="43" t="str">
        <f>IF(ISNUMBER(A157),VLOOKUP(НМЦ!$B$3,'Справочник данных'!$B$3:$C$92,2,0),"")</f>
        <v/>
      </c>
      <c r="M157" s="49" t="str">
        <f>IF(ISNUMBER(A157),INDEX(НМЦ!D$7:D$300,ROW(B157)-4),"")</f>
        <v/>
      </c>
      <c r="N157" s="30" t="str">
        <f>IF(ISNUMBER(A157),VLOOKUP(INDEX(НМЦ!C$7:C$300,ROW(B157)-4),'Справочник данных'!I$4:J$32,2,0),"")</f>
        <v/>
      </c>
      <c r="O157" s="48" t="str">
        <f t="shared" si="15"/>
        <v/>
      </c>
      <c r="P157" s="48" t="str">
        <f t="shared" si="16"/>
        <v/>
      </c>
      <c r="Q157" s="31" t="str">
        <f t="shared" si="17"/>
        <v/>
      </c>
      <c r="R157" s="48" t="str">
        <f t="shared" si="18"/>
        <v/>
      </c>
      <c r="S157" s="32" t="str">
        <f>IF(ISNUMBER(A157),INDEX(НМЦ!M$7:M$300,ROW(B157)-4),"")</f>
        <v/>
      </c>
      <c r="T157" s="48" t="str">
        <f t="shared" si="19"/>
        <v/>
      </c>
      <c r="U157" s="14" t="str">
        <f>IF(ISNUMBER(A157),INDEX(НМЦ!N$7:N$300,ROW(B157)-4),"")</f>
        <v/>
      </c>
      <c r="V157" s="48" t="str">
        <f t="shared" si="20"/>
        <v/>
      </c>
    </row>
    <row r="158" spans="1:22" ht="23.25" x14ac:dyDescent="0.35">
      <c r="A158" s="49" t="str">
        <f>IF(ISNUMBER(INDEX(НМЦ!A$7:A$300,ROW(B158)-4)),INDEX(НМЦ!A$7:A$300,ROW(B158)-4),"")</f>
        <v/>
      </c>
      <c r="B158" s="39" t="str">
        <f>IF(ISNUMBER(A158),INDEX(НМЦ!B$7:B$300,ROW(B158)-4),"")</f>
        <v/>
      </c>
      <c r="C158" s="39"/>
      <c r="D158" s="39"/>
      <c r="E158" s="40"/>
      <c r="F158" s="49" t="str">
        <f t="shared" si="14"/>
        <v/>
      </c>
      <c r="J158" s="39" t="str">
        <f>IF(ISNUMBER(A158),НМЦ!$B$3,"")</f>
        <v/>
      </c>
      <c r="K158" s="43" t="str">
        <f>IF(ISNUMBER(A158),VLOOKUP(НМЦ!$B$3,'Справочник данных'!$B$3:$C$92,2,0),"")</f>
        <v/>
      </c>
      <c r="M158" s="49" t="str">
        <f>IF(ISNUMBER(A158),INDEX(НМЦ!D$7:D$300,ROW(B158)-4),"")</f>
        <v/>
      </c>
      <c r="N158" s="30" t="str">
        <f>IF(ISNUMBER(A158),VLOOKUP(INDEX(НМЦ!C$7:C$300,ROW(B158)-4),'Справочник данных'!I$4:J$32,2,0),"")</f>
        <v/>
      </c>
      <c r="O158" s="48" t="str">
        <f t="shared" si="15"/>
        <v/>
      </c>
      <c r="P158" s="48" t="str">
        <f t="shared" si="16"/>
        <v/>
      </c>
      <c r="Q158" s="31" t="str">
        <f t="shared" si="17"/>
        <v/>
      </c>
      <c r="R158" s="48" t="str">
        <f t="shared" si="18"/>
        <v/>
      </c>
      <c r="S158" s="32" t="str">
        <f>IF(ISNUMBER(A158),INDEX(НМЦ!M$7:M$300,ROW(B158)-4),"")</f>
        <v/>
      </c>
      <c r="T158" s="48" t="str">
        <f t="shared" si="19"/>
        <v/>
      </c>
      <c r="U158" s="14" t="str">
        <f>IF(ISNUMBER(A158),INDEX(НМЦ!N$7:N$300,ROW(B158)-4),"")</f>
        <v/>
      </c>
      <c r="V158" s="48" t="str">
        <f t="shared" si="20"/>
        <v/>
      </c>
    </row>
    <row r="159" spans="1:22" ht="23.25" x14ac:dyDescent="0.35">
      <c r="A159" s="49" t="str">
        <f>IF(ISNUMBER(INDEX(НМЦ!A$7:A$300,ROW(B159)-4)),INDEX(НМЦ!A$7:A$300,ROW(B159)-4),"")</f>
        <v/>
      </c>
      <c r="B159" s="39" t="str">
        <f>IF(ISNUMBER(A159),INDEX(НМЦ!B$7:B$300,ROW(B159)-4),"")</f>
        <v/>
      </c>
      <c r="C159" s="39"/>
      <c r="D159" s="39"/>
      <c r="E159" s="40"/>
      <c r="F159" s="49" t="str">
        <f t="shared" si="14"/>
        <v/>
      </c>
      <c r="J159" s="39" t="str">
        <f>IF(ISNUMBER(A159),НМЦ!$B$3,"")</f>
        <v/>
      </c>
      <c r="K159" s="43" t="str">
        <f>IF(ISNUMBER(A159),VLOOKUP(НМЦ!$B$3,'Справочник данных'!$B$3:$C$92,2,0),"")</f>
        <v/>
      </c>
      <c r="M159" s="49" t="str">
        <f>IF(ISNUMBER(A159),INDEX(НМЦ!D$7:D$300,ROW(B159)-4),"")</f>
        <v/>
      </c>
      <c r="N159" s="30" t="str">
        <f>IF(ISNUMBER(A159),VLOOKUP(INDEX(НМЦ!C$7:C$300,ROW(B159)-4),'Справочник данных'!I$4:J$32,2,0),"")</f>
        <v/>
      </c>
      <c r="O159" s="48" t="str">
        <f t="shared" si="15"/>
        <v/>
      </c>
      <c r="P159" s="48" t="str">
        <f t="shared" si="16"/>
        <v/>
      </c>
      <c r="Q159" s="31" t="str">
        <f t="shared" si="17"/>
        <v/>
      </c>
      <c r="R159" s="48" t="str">
        <f t="shared" si="18"/>
        <v/>
      </c>
      <c r="S159" s="32" t="str">
        <f>IF(ISNUMBER(A159),INDEX(НМЦ!M$7:M$300,ROW(B159)-4),"")</f>
        <v/>
      </c>
      <c r="T159" s="48" t="str">
        <f t="shared" si="19"/>
        <v/>
      </c>
      <c r="U159" s="14" t="str">
        <f>IF(ISNUMBER(A159),INDEX(НМЦ!N$7:N$300,ROW(B159)-4),"")</f>
        <v/>
      </c>
      <c r="V159" s="48" t="str">
        <f t="shared" si="20"/>
        <v/>
      </c>
    </row>
    <row r="160" spans="1:22" ht="23.25" x14ac:dyDescent="0.35">
      <c r="A160" s="49" t="str">
        <f>IF(ISNUMBER(INDEX(НМЦ!A$7:A$300,ROW(B160)-4)),INDEX(НМЦ!A$7:A$300,ROW(B160)-4),"")</f>
        <v/>
      </c>
      <c r="B160" s="39" t="str">
        <f>IF(ISNUMBER(A160),INDEX(НМЦ!B$7:B$300,ROW(B160)-4),"")</f>
        <v/>
      </c>
      <c r="C160" s="39"/>
      <c r="D160" s="39"/>
      <c r="E160" s="40"/>
      <c r="F160" s="49" t="str">
        <f t="shared" si="14"/>
        <v/>
      </c>
      <c r="J160" s="39" t="str">
        <f>IF(ISNUMBER(A160),НМЦ!$B$3,"")</f>
        <v/>
      </c>
      <c r="K160" s="43" t="str">
        <f>IF(ISNUMBER(A160),VLOOKUP(НМЦ!$B$3,'Справочник данных'!$B$3:$C$92,2,0),"")</f>
        <v/>
      </c>
      <c r="M160" s="49" t="str">
        <f>IF(ISNUMBER(A160),INDEX(НМЦ!D$7:D$300,ROW(B160)-4),"")</f>
        <v/>
      </c>
      <c r="N160" s="30" t="str">
        <f>IF(ISNUMBER(A160),VLOOKUP(INDEX(НМЦ!C$7:C$300,ROW(B160)-4),'Справочник данных'!I$4:J$32,2,0),"")</f>
        <v/>
      </c>
      <c r="O160" s="48" t="str">
        <f t="shared" si="15"/>
        <v/>
      </c>
      <c r="P160" s="48" t="str">
        <f t="shared" si="16"/>
        <v/>
      </c>
      <c r="Q160" s="31" t="str">
        <f t="shared" si="17"/>
        <v/>
      </c>
      <c r="R160" s="48" t="str">
        <f t="shared" si="18"/>
        <v/>
      </c>
      <c r="S160" s="32" t="str">
        <f>IF(ISNUMBER(A160),INDEX(НМЦ!M$7:M$300,ROW(B160)-4),"")</f>
        <v/>
      </c>
      <c r="T160" s="48" t="str">
        <f t="shared" si="19"/>
        <v/>
      </c>
      <c r="U160" s="14" t="str">
        <f>IF(ISNUMBER(A160),INDEX(НМЦ!N$7:N$300,ROW(B160)-4),"")</f>
        <v/>
      </c>
      <c r="V160" s="48" t="str">
        <f t="shared" si="20"/>
        <v/>
      </c>
    </row>
    <row r="161" spans="1:22" ht="23.25" x14ac:dyDescent="0.35">
      <c r="A161" s="49" t="str">
        <f>IF(ISNUMBER(INDEX(НМЦ!A$7:A$300,ROW(B161)-4)),INDEX(НМЦ!A$7:A$300,ROW(B161)-4),"")</f>
        <v/>
      </c>
      <c r="B161" s="39" t="str">
        <f>IF(ISNUMBER(A161),INDEX(НМЦ!B$7:B$300,ROW(B161)-4),"")</f>
        <v/>
      </c>
      <c r="C161" s="39"/>
      <c r="D161" s="39"/>
      <c r="E161" s="40"/>
      <c r="F161" s="49" t="str">
        <f t="shared" si="14"/>
        <v/>
      </c>
      <c r="J161" s="39" t="str">
        <f>IF(ISNUMBER(A161),НМЦ!$B$3,"")</f>
        <v/>
      </c>
      <c r="K161" s="43" t="str">
        <f>IF(ISNUMBER(A161),VLOOKUP(НМЦ!$B$3,'Справочник данных'!$B$3:$C$92,2,0),"")</f>
        <v/>
      </c>
      <c r="M161" s="49" t="str">
        <f>IF(ISNUMBER(A161),INDEX(НМЦ!D$7:D$300,ROW(B161)-4),"")</f>
        <v/>
      </c>
      <c r="N161" s="30" t="str">
        <f>IF(ISNUMBER(A161),VLOOKUP(INDEX(НМЦ!C$7:C$300,ROW(B161)-4),'Справочник данных'!I$4:J$32,2,0),"")</f>
        <v/>
      </c>
      <c r="O161" s="48" t="str">
        <f t="shared" si="15"/>
        <v/>
      </c>
      <c r="P161" s="48" t="str">
        <f t="shared" si="16"/>
        <v/>
      </c>
      <c r="Q161" s="31" t="str">
        <f t="shared" si="17"/>
        <v/>
      </c>
      <c r="R161" s="48" t="str">
        <f t="shared" si="18"/>
        <v/>
      </c>
      <c r="S161" s="32" t="str">
        <f>IF(ISNUMBER(A161),INDEX(НМЦ!M$7:M$300,ROW(B161)-4),"")</f>
        <v/>
      </c>
      <c r="T161" s="48" t="str">
        <f t="shared" si="19"/>
        <v/>
      </c>
      <c r="U161" s="14" t="str">
        <f>IF(ISNUMBER(A161),INDEX(НМЦ!N$7:N$300,ROW(B161)-4),"")</f>
        <v/>
      </c>
      <c r="V161" s="48" t="str">
        <f t="shared" si="20"/>
        <v/>
      </c>
    </row>
    <row r="162" spans="1:22" ht="23.25" x14ac:dyDescent="0.35">
      <c r="A162" s="49" t="str">
        <f>IF(ISNUMBER(INDEX(НМЦ!A$7:A$300,ROW(B162)-4)),INDEX(НМЦ!A$7:A$300,ROW(B162)-4),"")</f>
        <v/>
      </c>
      <c r="B162" s="39" t="str">
        <f>IF(ISNUMBER(A162),INDEX(НМЦ!B$7:B$300,ROW(B162)-4),"")</f>
        <v/>
      </c>
      <c r="C162" s="39"/>
      <c r="D162" s="39"/>
      <c r="E162" s="40"/>
      <c r="F162" s="49" t="str">
        <f t="shared" si="14"/>
        <v/>
      </c>
      <c r="J162" s="39" t="str">
        <f>IF(ISNUMBER(A162),НМЦ!$B$3,"")</f>
        <v/>
      </c>
      <c r="K162" s="43" t="str">
        <f>IF(ISNUMBER(A162),VLOOKUP(НМЦ!$B$3,'Справочник данных'!$B$3:$C$92,2,0),"")</f>
        <v/>
      </c>
      <c r="M162" s="49" t="str">
        <f>IF(ISNUMBER(A162),INDEX(НМЦ!D$7:D$300,ROW(B162)-4),"")</f>
        <v/>
      </c>
      <c r="N162" s="30" t="str">
        <f>IF(ISNUMBER(A162),VLOOKUP(INDEX(НМЦ!C$7:C$300,ROW(B162)-4),'Справочник данных'!I$4:J$32,2,0),"")</f>
        <v/>
      </c>
      <c r="O162" s="48" t="str">
        <f t="shared" si="15"/>
        <v/>
      </c>
      <c r="P162" s="48" t="str">
        <f t="shared" si="16"/>
        <v/>
      </c>
      <c r="Q162" s="31" t="str">
        <f t="shared" si="17"/>
        <v/>
      </c>
      <c r="R162" s="48" t="str">
        <f t="shared" si="18"/>
        <v/>
      </c>
      <c r="S162" s="32" t="str">
        <f>IF(ISNUMBER(A162),INDEX(НМЦ!M$7:M$300,ROW(B162)-4),"")</f>
        <v/>
      </c>
      <c r="T162" s="48" t="str">
        <f t="shared" si="19"/>
        <v/>
      </c>
      <c r="U162" s="14" t="str">
        <f>IF(ISNUMBER(A162),INDEX(НМЦ!N$7:N$300,ROW(B162)-4),"")</f>
        <v/>
      </c>
      <c r="V162" s="48" t="str">
        <f t="shared" si="20"/>
        <v/>
      </c>
    </row>
    <row r="163" spans="1:22" ht="23.25" x14ac:dyDescent="0.35">
      <c r="A163" s="49" t="str">
        <f>IF(ISNUMBER(INDEX(НМЦ!A$7:A$300,ROW(B163)-4)),INDEX(НМЦ!A$7:A$300,ROW(B163)-4),"")</f>
        <v/>
      </c>
      <c r="B163" s="39" t="str">
        <f>IF(ISNUMBER(A163),INDEX(НМЦ!B$7:B$300,ROW(B163)-4),"")</f>
        <v/>
      </c>
      <c r="C163" s="39"/>
      <c r="D163" s="39"/>
      <c r="E163" s="40"/>
      <c r="F163" s="49" t="str">
        <f t="shared" si="14"/>
        <v/>
      </c>
      <c r="J163" s="39" t="str">
        <f>IF(ISNUMBER(A163),НМЦ!$B$3,"")</f>
        <v/>
      </c>
      <c r="K163" s="43" t="str">
        <f>IF(ISNUMBER(A163),VLOOKUP(НМЦ!$B$3,'Справочник данных'!$B$3:$C$92,2,0),"")</f>
        <v/>
      </c>
      <c r="M163" s="49" t="str">
        <f>IF(ISNUMBER(A163),INDEX(НМЦ!D$7:D$300,ROW(B163)-4),"")</f>
        <v/>
      </c>
      <c r="N163" s="30" t="str">
        <f>IF(ISNUMBER(A163),VLOOKUP(INDEX(НМЦ!C$7:C$300,ROW(B163)-4),'Справочник данных'!I$4:J$32,2,0),"")</f>
        <v/>
      </c>
      <c r="O163" s="48" t="str">
        <f t="shared" si="15"/>
        <v/>
      </c>
      <c r="P163" s="48" t="str">
        <f t="shared" si="16"/>
        <v/>
      </c>
      <c r="Q163" s="31" t="str">
        <f t="shared" si="17"/>
        <v/>
      </c>
      <c r="R163" s="48" t="str">
        <f t="shared" si="18"/>
        <v/>
      </c>
      <c r="S163" s="32" t="str">
        <f>IF(ISNUMBER(A163),INDEX(НМЦ!M$7:M$300,ROW(B163)-4),"")</f>
        <v/>
      </c>
      <c r="T163" s="48" t="str">
        <f t="shared" si="19"/>
        <v/>
      </c>
      <c r="U163" s="14" t="str">
        <f>IF(ISNUMBER(A163),INDEX(НМЦ!N$7:N$300,ROW(B163)-4),"")</f>
        <v/>
      </c>
      <c r="V163" s="48" t="str">
        <f t="shared" si="20"/>
        <v/>
      </c>
    </row>
    <row r="164" spans="1:22" ht="23.25" x14ac:dyDescent="0.35">
      <c r="A164" s="49" t="str">
        <f>IF(ISNUMBER(INDEX(НМЦ!A$7:A$300,ROW(B164)-4)),INDEX(НМЦ!A$7:A$300,ROW(B164)-4),"")</f>
        <v/>
      </c>
      <c r="B164" s="39" t="str">
        <f>IF(ISNUMBER(A164),INDEX(НМЦ!B$7:B$300,ROW(B164)-4),"")</f>
        <v/>
      </c>
      <c r="C164" s="39"/>
      <c r="D164" s="39"/>
      <c r="E164" s="40"/>
      <c r="F164" s="49" t="str">
        <f t="shared" si="14"/>
        <v/>
      </c>
      <c r="J164" s="39" t="str">
        <f>IF(ISNUMBER(A164),НМЦ!$B$3,"")</f>
        <v/>
      </c>
      <c r="K164" s="43" t="str">
        <f>IF(ISNUMBER(A164),VLOOKUP(НМЦ!$B$3,'Справочник данных'!$B$3:$C$92,2,0),"")</f>
        <v/>
      </c>
      <c r="M164" s="49" t="str">
        <f>IF(ISNUMBER(A164),INDEX(НМЦ!D$7:D$300,ROW(B164)-4),"")</f>
        <v/>
      </c>
      <c r="N164" s="30" t="str">
        <f>IF(ISNUMBER(A164),VLOOKUP(INDEX(НМЦ!C$7:C$300,ROW(B164)-4),'Справочник данных'!I$4:J$32,2,0),"")</f>
        <v/>
      </c>
      <c r="O164" s="48" t="str">
        <f t="shared" si="15"/>
        <v/>
      </c>
      <c r="P164" s="48" t="str">
        <f t="shared" si="16"/>
        <v/>
      </c>
      <c r="Q164" s="31" t="str">
        <f t="shared" si="17"/>
        <v/>
      </c>
      <c r="R164" s="48" t="str">
        <f t="shared" si="18"/>
        <v/>
      </c>
      <c r="S164" s="32" t="str">
        <f>IF(ISNUMBER(A164),INDEX(НМЦ!M$7:M$300,ROW(B164)-4),"")</f>
        <v/>
      </c>
      <c r="T164" s="48" t="str">
        <f t="shared" si="19"/>
        <v/>
      </c>
      <c r="U164" s="14" t="str">
        <f>IF(ISNUMBER(A164),INDEX(НМЦ!N$7:N$300,ROW(B164)-4),"")</f>
        <v/>
      </c>
      <c r="V164" s="48" t="str">
        <f t="shared" si="20"/>
        <v/>
      </c>
    </row>
    <row r="165" spans="1:22" ht="23.25" x14ac:dyDescent="0.35">
      <c r="A165" s="49" t="str">
        <f>IF(ISNUMBER(INDEX(НМЦ!A$7:A$300,ROW(B165)-4)),INDEX(НМЦ!A$7:A$300,ROW(B165)-4),"")</f>
        <v/>
      </c>
      <c r="B165" s="39" t="str">
        <f>IF(ISNUMBER(A165),INDEX(НМЦ!B$7:B$300,ROW(B165)-4),"")</f>
        <v/>
      </c>
      <c r="C165" s="39"/>
      <c r="D165" s="39"/>
      <c r="E165" s="40"/>
      <c r="F165" s="49" t="str">
        <f t="shared" si="14"/>
        <v/>
      </c>
      <c r="J165" s="39" t="str">
        <f>IF(ISNUMBER(A165),НМЦ!$B$3,"")</f>
        <v/>
      </c>
      <c r="K165" s="43" t="str">
        <f>IF(ISNUMBER(A165),VLOOKUP(НМЦ!$B$3,'Справочник данных'!$B$3:$C$92,2,0),"")</f>
        <v/>
      </c>
      <c r="M165" s="49" t="str">
        <f>IF(ISNUMBER(A165),INDEX(НМЦ!D$7:D$300,ROW(B165)-4),"")</f>
        <v/>
      </c>
      <c r="N165" s="30" t="str">
        <f>IF(ISNUMBER(A165),VLOOKUP(INDEX(НМЦ!C$7:C$300,ROW(B165)-4),'Справочник данных'!I$4:J$32,2,0),"")</f>
        <v/>
      </c>
      <c r="O165" s="48" t="str">
        <f t="shared" si="15"/>
        <v/>
      </c>
      <c r="P165" s="48" t="str">
        <f t="shared" si="16"/>
        <v/>
      </c>
      <c r="Q165" s="31" t="str">
        <f t="shared" si="17"/>
        <v/>
      </c>
      <c r="R165" s="48" t="str">
        <f t="shared" si="18"/>
        <v/>
      </c>
      <c r="S165" s="32" t="str">
        <f>IF(ISNUMBER(A165),INDEX(НМЦ!M$7:M$300,ROW(B165)-4),"")</f>
        <v/>
      </c>
      <c r="T165" s="48" t="str">
        <f t="shared" si="19"/>
        <v/>
      </c>
      <c r="U165" s="14" t="str">
        <f>IF(ISNUMBER(A165),INDEX(НМЦ!N$7:N$300,ROW(B165)-4),"")</f>
        <v/>
      </c>
      <c r="V165" s="48" t="str">
        <f t="shared" si="20"/>
        <v/>
      </c>
    </row>
    <row r="166" spans="1:22" ht="23.25" x14ac:dyDescent="0.35">
      <c r="A166" s="49" t="str">
        <f>IF(ISNUMBER(INDEX(НМЦ!A$7:A$300,ROW(B166)-4)),INDEX(НМЦ!A$7:A$300,ROW(B166)-4),"")</f>
        <v/>
      </c>
      <c r="B166" s="39" t="str">
        <f>IF(ISNUMBER(A166),INDEX(НМЦ!B$7:B$300,ROW(B166)-4),"")</f>
        <v/>
      </c>
      <c r="C166" s="39"/>
      <c r="D166" s="39"/>
      <c r="E166" s="40"/>
      <c r="F166" s="49" t="str">
        <f t="shared" si="14"/>
        <v/>
      </c>
      <c r="J166" s="39" t="str">
        <f>IF(ISNUMBER(A166),НМЦ!$B$3,"")</f>
        <v/>
      </c>
      <c r="K166" s="43" t="str">
        <f>IF(ISNUMBER(A166),VLOOKUP(НМЦ!$B$3,'Справочник данных'!$B$3:$C$92,2,0),"")</f>
        <v/>
      </c>
      <c r="M166" s="49" t="str">
        <f>IF(ISNUMBER(A166),INDEX(НМЦ!D$7:D$300,ROW(B166)-4),"")</f>
        <v/>
      </c>
      <c r="N166" s="30" t="str">
        <f>IF(ISNUMBER(A166),VLOOKUP(INDEX(НМЦ!C$7:C$300,ROW(B166)-4),'Справочник данных'!I$4:J$32,2,0),"")</f>
        <v/>
      </c>
      <c r="O166" s="48" t="str">
        <f t="shared" si="15"/>
        <v/>
      </c>
      <c r="P166" s="48" t="str">
        <f t="shared" si="16"/>
        <v/>
      </c>
      <c r="Q166" s="31" t="str">
        <f t="shared" si="17"/>
        <v/>
      </c>
      <c r="R166" s="48" t="str">
        <f t="shared" si="18"/>
        <v/>
      </c>
      <c r="S166" s="32" t="str">
        <f>IF(ISNUMBER(A166),INDEX(НМЦ!M$7:M$300,ROW(B166)-4),"")</f>
        <v/>
      </c>
      <c r="T166" s="48" t="str">
        <f t="shared" si="19"/>
        <v/>
      </c>
      <c r="U166" s="14" t="str">
        <f>IF(ISNUMBER(A166),INDEX(НМЦ!N$7:N$300,ROW(B166)-4),"")</f>
        <v/>
      </c>
      <c r="V166" s="48" t="str">
        <f t="shared" si="20"/>
        <v/>
      </c>
    </row>
    <row r="167" spans="1:22" ht="23.25" x14ac:dyDescent="0.35">
      <c r="A167" s="49" t="str">
        <f>IF(ISNUMBER(INDEX(НМЦ!A$7:A$300,ROW(B167)-4)),INDEX(НМЦ!A$7:A$300,ROW(B167)-4),"")</f>
        <v/>
      </c>
      <c r="B167" s="39" t="str">
        <f>IF(ISNUMBER(A167),INDEX(НМЦ!B$7:B$300,ROW(B167)-4),"")</f>
        <v/>
      </c>
      <c r="C167" s="39"/>
      <c r="D167" s="39"/>
      <c r="E167" s="40"/>
      <c r="F167" s="49" t="str">
        <f t="shared" si="14"/>
        <v/>
      </c>
      <c r="J167" s="39" t="str">
        <f>IF(ISNUMBER(A167),НМЦ!$B$3,"")</f>
        <v/>
      </c>
      <c r="K167" s="43" t="str">
        <f>IF(ISNUMBER(A167),VLOOKUP(НМЦ!$B$3,'Справочник данных'!$B$3:$C$92,2,0),"")</f>
        <v/>
      </c>
      <c r="M167" s="49" t="str">
        <f>IF(ISNUMBER(A167),INDEX(НМЦ!D$7:D$300,ROW(B167)-4),"")</f>
        <v/>
      </c>
      <c r="N167" s="30" t="str">
        <f>IF(ISNUMBER(A167),VLOOKUP(INDEX(НМЦ!C$7:C$300,ROW(B167)-4),'Справочник данных'!I$4:J$32,2,0),"")</f>
        <v/>
      </c>
      <c r="O167" s="48" t="str">
        <f t="shared" si="15"/>
        <v/>
      </c>
      <c r="P167" s="48" t="str">
        <f t="shared" si="16"/>
        <v/>
      </c>
      <c r="Q167" s="31" t="str">
        <f t="shared" si="17"/>
        <v/>
      </c>
      <c r="R167" s="48" t="str">
        <f t="shared" si="18"/>
        <v/>
      </c>
      <c r="S167" s="32" t="str">
        <f>IF(ISNUMBER(A167),INDEX(НМЦ!M$7:M$300,ROW(B167)-4),"")</f>
        <v/>
      </c>
      <c r="T167" s="48" t="str">
        <f t="shared" si="19"/>
        <v/>
      </c>
      <c r="U167" s="14" t="str">
        <f>IF(ISNUMBER(A167),INDEX(НМЦ!N$7:N$300,ROW(B167)-4),"")</f>
        <v/>
      </c>
      <c r="V167" s="48" t="str">
        <f t="shared" si="20"/>
        <v/>
      </c>
    </row>
    <row r="168" spans="1:22" ht="23.25" x14ac:dyDescent="0.35">
      <c r="A168" s="49" t="str">
        <f>IF(ISNUMBER(INDEX(НМЦ!A$7:A$300,ROW(B168)-4)),INDEX(НМЦ!A$7:A$300,ROW(B168)-4),"")</f>
        <v/>
      </c>
      <c r="B168" s="39" t="str">
        <f>IF(ISNUMBER(A168),INDEX(НМЦ!B$7:B$300,ROW(B168)-4),"")</f>
        <v/>
      </c>
      <c r="C168" s="39"/>
      <c r="D168" s="39"/>
      <c r="E168" s="40"/>
      <c r="F168" s="49" t="str">
        <f t="shared" si="14"/>
        <v/>
      </c>
      <c r="J168" s="39" t="str">
        <f>IF(ISNUMBER(A168),НМЦ!$B$3,"")</f>
        <v/>
      </c>
      <c r="K168" s="43" t="str">
        <f>IF(ISNUMBER(A168),VLOOKUP(НМЦ!$B$3,'Справочник данных'!$B$3:$C$92,2,0),"")</f>
        <v/>
      </c>
      <c r="M168" s="49" t="str">
        <f>IF(ISNUMBER(A168),INDEX(НМЦ!D$7:D$300,ROW(B168)-4),"")</f>
        <v/>
      </c>
      <c r="N168" s="30" t="str">
        <f>IF(ISNUMBER(A168),VLOOKUP(INDEX(НМЦ!C$7:C$300,ROW(B168)-4),'Справочник данных'!I$4:J$32,2,0),"")</f>
        <v/>
      </c>
      <c r="O168" s="48" t="str">
        <f t="shared" si="15"/>
        <v/>
      </c>
      <c r="P168" s="48" t="str">
        <f t="shared" si="16"/>
        <v/>
      </c>
      <c r="Q168" s="31" t="str">
        <f t="shared" si="17"/>
        <v/>
      </c>
      <c r="R168" s="48" t="str">
        <f t="shared" si="18"/>
        <v/>
      </c>
      <c r="S168" s="32" t="str">
        <f>IF(ISNUMBER(A168),INDEX(НМЦ!M$7:M$300,ROW(B168)-4),"")</f>
        <v/>
      </c>
      <c r="T168" s="48" t="str">
        <f t="shared" si="19"/>
        <v/>
      </c>
      <c r="U168" s="14" t="str">
        <f>IF(ISNUMBER(A168),INDEX(НМЦ!N$7:N$300,ROW(B168)-4),"")</f>
        <v/>
      </c>
      <c r="V168" s="48" t="str">
        <f t="shared" si="20"/>
        <v/>
      </c>
    </row>
    <row r="169" spans="1:22" ht="23.25" x14ac:dyDescent="0.35">
      <c r="A169" s="49" t="str">
        <f>IF(ISNUMBER(INDEX(НМЦ!A$7:A$300,ROW(B169)-4)),INDEX(НМЦ!A$7:A$300,ROW(B169)-4),"")</f>
        <v/>
      </c>
      <c r="B169" s="39" t="str">
        <f>IF(ISNUMBER(A169),INDEX(НМЦ!B$7:B$300,ROW(B169)-4),"")</f>
        <v/>
      </c>
      <c r="C169" s="39"/>
      <c r="D169" s="39"/>
      <c r="E169" s="40"/>
      <c r="F169" s="49" t="str">
        <f t="shared" si="14"/>
        <v/>
      </c>
      <c r="J169" s="39" t="str">
        <f>IF(ISNUMBER(A169),НМЦ!$B$3,"")</f>
        <v/>
      </c>
      <c r="K169" s="43" t="str">
        <f>IF(ISNUMBER(A169),VLOOKUP(НМЦ!$B$3,'Справочник данных'!$B$3:$C$92,2,0),"")</f>
        <v/>
      </c>
      <c r="M169" s="49" t="str">
        <f>IF(ISNUMBER(A169),INDEX(НМЦ!D$7:D$300,ROW(B169)-4),"")</f>
        <v/>
      </c>
      <c r="N169" s="30" t="str">
        <f>IF(ISNUMBER(A169),VLOOKUP(INDEX(НМЦ!C$7:C$300,ROW(B169)-4),'Справочник данных'!I$4:J$32,2,0),"")</f>
        <v/>
      </c>
      <c r="O169" s="48" t="str">
        <f t="shared" si="15"/>
        <v/>
      </c>
      <c r="P169" s="48" t="str">
        <f t="shared" si="16"/>
        <v/>
      </c>
      <c r="Q169" s="31" t="str">
        <f t="shared" si="17"/>
        <v/>
      </c>
      <c r="R169" s="48" t="str">
        <f t="shared" si="18"/>
        <v/>
      </c>
      <c r="S169" s="32" t="str">
        <f>IF(ISNUMBER(A169),INDEX(НМЦ!M$7:M$300,ROW(B169)-4),"")</f>
        <v/>
      </c>
      <c r="T169" s="48" t="str">
        <f t="shared" si="19"/>
        <v/>
      </c>
      <c r="U169" s="14" t="str">
        <f>IF(ISNUMBER(A169),INDEX(НМЦ!N$7:N$300,ROW(B169)-4),"")</f>
        <v/>
      </c>
      <c r="V169" s="48" t="str">
        <f t="shared" si="20"/>
        <v/>
      </c>
    </row>
    <row r="170" spans="1:22" ht="23.25" x14ac:dyDescent="0.35">
      <c r="A170" s="49" t="str">
        <f>IF(ISNUMBER(INDEX(НМЦ!A$7:A$300,ROW(B170)-4)),INDEX(НМЦ!A$7:A$300,ROW(B170)-4),"")</f>
        <v/>
      </c>
      <c r="B170" s="39" t="str">
        <f>IF(ISNUMBER(A170),INDEX(НМЦ!B$7:B$300,ROW(B170)-4),"")</f>
        <v/>
      </c>
      <c r="C170" s="39"/>
      <c r="D170" s="39"/>
      <c r="E170" s="40"/>
      <c r="F170" s="49" t="str">
        <f t="shared" si="14"/>
        <v/>
      </c>
      <c r="J170" s="39" t="str">
        <f>IF(ISNUMBER(A170),НМЦ!$B$3,"")</f>
        <v/>
      </c>
      <c r="K170" s="43" t="str">
        <f>IF(ISNUMBER(A170),VLOOKUP(НМЦ!$B$3,'Справочник данных'!$B$3:$C$92,2,0),"")</f>
        <v/>
      </c>
      <c r="M170" s="49" t="str">
        <f>IF(ISNUMBER(A170),INDEX(НМЦ!D$7:D$300,ROW(B170)-4),"")</f>
        <v/>
      </c>
      <c r="N170" s="30" t="str">
        <f>IF(ISNUMBER(A170),VLOOKUP(INDEX(НМЦ!C$7:C$300,ROW(B170)-4),'Справочник данных'!I$4:J$32,2,0),"")</f>
        <v/>
      </c>
      <c r="O170" s="48" t="str">
        <f t="shared" si="15"/>
        <v/>
      </c>
      <c r="P170" s="48" t="str">
        <f t="shared" si="16"/>
        <v/>
      </c>
      <c r="Q170" s="31" t="str">
        <f t="shared" si="17"/>
        <v/>
      </c>
      <c r="R170" s="48" t="str">
        <f t="shared" si="18"/>
        <v/>
      </c>
      <c r="S170" s="32" t="str">
        <f>IF(ISNUMBER(A170),INDEX(НМЦ!M$7:M$300,ROW(B170)-4),"")</f>
        <v/>
      </c>
      <c r="T170" s="48" t="str">
        <f t="shared" si="19"/>
        <v/>
      </c>
      <c r="U170" s="14" t="str">
        <f>IF(ISNUMBER(A170),INDEX(НМЦ!N$7:N$300,ROW(B170)-4),"")</f>
        <v/>
      </c>
      <c r="V170" s="48" t="str">
        <f t="shared" si="20"/>
        <v/>
      </c>
    </row>
    <row r="171" spans="1:22" ht="23.25" x14ac:dyDescent="0.35">
      <c r="A171" s="49" t="str">
        <f>IF(ISNUMBER(INDEX(НМЦ!A$7:A$300,ROW(B171)-4)),INDEX(НМЦ!A$7:A$300,ROW(B171)-4),"")</f>
        <v/>
      </c>
      <c r="B171" s="39" t="str">
        <f>IF(ISNUMBER(A171),INDEX(НМЦ!B$7:B$300,ROW(B171)-4),"")</f>
        <v/>
      </c>
      <c r="C171" s="39"/>
      <c r="D171" s="39"/>
      <c r="E171" s="40"/>
      <c r="F171" s="49" t="str">
        <f t="shared" si="14"/>
        <v/>
      </c>
      <c r="J171" s="39" t="str">
        <f>IF(ISNUMBER(A171),НМЦ!$B$3,"")</f>
        <v/>
      </c>
      <c r="K171" s="43" t="str">
        <f>IF(ISNUMBER(A171),VLOOKUP(НМЦ!$B$3,'Справочник данных'!$B$3:$C$92,2,0),"")</f>
        <v/>
      </c>
      <c r="M171" s="49" t="str">
        <f>IF(ISNUMBER(A171),INDEX(НМЦ!D$7:D$300,ROW(B171)-4),"")</f>
        <v/>
      </c>
      <c r="N171" s="30" t="str">
        <f>IF(ISNUMBER(A171),VLOOKUP(INDEX(НМЦ!C$7:C$300,ROW(B171)-4),'Справочник данных'!I$4:J$32,2,0),"")</f>
        <v/>
      </c>
      <c r="O171" s="48" t="str">
        <f t="shared" si="15"/>
        <v/>
      </c>
      <c r="P171" s="48" t="str">
        <f t="shared" si="16"/>
        <v/>
      </c>
      <c r="Q171" s="31" t="str">
        <f t="shared" si="17"/>
        <v/>
      </c>
      <c r="R171" s="48" t="str">
        <f t="shared" si="18"/>
        <v/>
      </c>
      <c r="S171" s="32" t="str">
        <f>IF(ISNUMBER(A171),INDEX(НМЦ!M$7:M$300,ROW(B171)-4),"")</f>
        <v/>
      </c>
      <c r="T171" s="48" t="str">
        <f t="shared" si="19"/>
        <v/>
      </c>
      <c r="U171" s="14" t="str">
        <f>IF(ISNUMBER(A171),INDEX(НМЦ!N$7:N$300,ROW(B171)-4),"")</f>
        <v/>
      </c>
      <c r="V171" s="48" t="str">
        <f t="shared" si="20"/>
        <v/>
      </c>
    </row>
    <row r="172" spans="1:22" ht="23.25" x14ac:dyDescent="0.35">
      <c r="A172" s="49" t="str">
        <f>IF(ISNUMBER(INDEX(НМЦ!A$7:A$300,ROW(B172)-4)),INDEX(НМЦ!A$7:A$300,ROW(B172)-4),"")</f>
        <v/>
      </c>
      <c r="B172" s="39" t="str">
        <f>IF(ISNUMBER(A172),INDEX(НМЦ!B$7:B$300,ROW(B172)-4),"")</f>
        <v/>
      </c>
      <c r="C172" s="39"/>
      <c r="D172" s="39"/>
      <c r="E172" s="40"/>
      <c r="F172" s="49" t="str">
        <f t="shared" si="14"/>
        <v/>
      </c>
      <c r="J172" s="39" t="str">
        <f>IF(ISNUMBER(A172),НМЦ!$B$3,"")</f>
        <v/>
      </c>
      <c r="K172" s="43" t="str">
        <f>IF(ISNUMBER(A172),VLOOKUP(НМЦ!$B$3,'Справочник данных'!$B$3:$C$92,2,0),"")</f>
        <v/>
      </c>
      <c r="M172" s="49" t="str">
        <f>IF(ISNUMBER(A172),INDEX(НМЦ!D$7:D$300,ROW(B172)-4),"")</f>
        <v/>
      </c>
      <c r="N172" s="30" t="str">
        <f>IF(ISNUMBER(A172),VLOOKUP(INDEX(НМЦ!C$7:C$300,ROW(B172)-4),'Справочник данных'!I$4:J$32,2,0),"")</f>
        <v/>
      </c>
      <c r="O172" s="48" t="str">
        <f t="shared" si="15"/>
        <v/>
      </c>
      <c r="P172" s="48" t="str">
        <f t="shared" si="16"/>
        <v/>
      </c>
      <c r="Q172" s="31" t="str">
        <f t="shared" si="17"/>
        <v/>
      </c>
      <c r="R172" s="48" t="str">
        <f t="shared" si="18"/>
        <v/>
      </c>
      <c r="S172" s="32" t="str">
        <f>IF(ISNUMBER(A172),INDEX(НМЦ!M$7:M$300,ROW(B172)-4),"")</f>
        <v/>
      </c>
      <c r="T172" s="48" t="str">
        <f t="shared" si="19"/>
        <v/>
      </c>
      <c r="U172" s="14" t="str">
        <f>IF(ISNUMBER(A172),INDEX(НМЦ!N$7:N$300,ROW(B172)-4),"")</f>
        <v/>
      </c>
      <c r="V172" s="48" t="str">
        <f t="shared" si="20"/>
        <v/>
      </c>
    </row>
    <row r="173" spans="1:22" ht="23.25" x14ac:dyDescent="0.35">
      <c r="A173" s="49" t="str">
        <f>IF(ISNUMBER(INDEX(НМЦ!A$7:A$300,ROW(B173)-4)),INDEX(НМЦ!A$7:A$300,ROW(B173)-4),"")</f>
        <v/>
      </c>
      <c r="B173" s="39" t="str">
        <f>IF(ISNUMBER(A173),INDEX(НМЦ!B$7:B$300,ROW(B173)-4),"")</f>
        <v/>
      </c>
      <c r="C173" s="39"/>
      <c r="D173" s="39"/>
      <c r="E173" s="40"/>
      <c r="F173" s="49" t="str">
        <f t="shared" si="14"/>
        <v/>
      </c>
      <c r="J173" s="39" t="str">
        <f>IF(ISNUMBER(A173),НМЦ!$B$3,"")</f>
        <v/>
      </c>
      <c r="K173" s="43" t="str">
        <f>IF(ISNUMBER(A173),VLOOKUP(НМЦ!$B$3,'Справочник данных'!$B$3:$C$92,2,0),"")</f>
        <v/>
      </c>
      <c r="M173" s="49" t="str">
        <f>IF(ISNUMBER(A173),INDEX(НМЦ!D$7:D$300,ROW(B173)-4),"")</f>
        <v/>
      </c>
      <c r="N173" s="30" t="str">
        <f>IF(ISNUMBER(A173),VLOOKUP(INDEX(НМЦ!C$7:C$300,ROW(B173)-4),'Справочник данных'!I$4:J$32,2,0),"")</f>
        <v/>
      </c>
      <c r="O173" s="48" t="str">
        <f t="shared" si="15"/>
        <v/>
      </c>
      <c r="P173" s="48" t="str">
        <f t="shared" si="16"/>
        <v/>
      </c>
      <c r="Q173" s="31" t="str">
        <f t="shared" si="17"/>
        <v/>
      </c>
      <c r="R173" s="48" t="str">
        <f t="shared" si="18"/>
        <v/>
      </c>
      <c r="S173" s="32" t="str">
        <f>IF(ISNUMBER(A173),INDEX(НМЦ!M$7:M$300,ROW(B173)-4),"")</f>
        <v/>
      </c>
      <c r="T173" s="48" t="str">
        <f t="shared" si="19"/>
        <v/>
      </c>
      <c r="U173" s="14" t="str">
        <f>IF(ISNUMBER(A173),INDEX(НМЦ!N$7:N$300,ROW(B173)-4),"")</f>
        <v/>
      </c>
      <c r="V173" s="48" t="str">
        <f t="shared" si="20"/>
        <v/>
      </c>
    </row>
    <row r="174" spans="1:22" ht="23.25" x14ac:dyDescent="0.35">
      <c r="A174" s="49" t="str">
        <f>IF(ISNUMBER(INDEX(НМЦ!A$7:A$300,ROW(B174)-4)),INDEX(НМЦ!A$7:A$300,ROW(B174)-4),"")</f>
        <v/>
      </c>
      <c r="B174" s="39" t="str">
        <f>IF(ISNUMBER(A174),INDEX(НМЦ!B$7:B$300,ROW(B174)-4),"")</f>
        <v/>
      </c>
      <c r="C174" s="39"/>
      <c r="D174" s="39"/>
      <c r="E174" s="40"/>
      <c r="F174" s="49" t="str">
        <f t="shared" si="14"/>
        <v/>
      </c>
      <c r="J174" s="39" t="str">
        <f>IF(ISNUMBER(A174),НМЦ!$B$3,"")</f>
        <v/>
      </c>
      <c r="K174" s="43" t="str">
        <f>IF(ISNUMBER(A174),VLOOKUP(НМЦ!$B$3,'Справочник данных'!$B$3:$C$92,2,0),"")</f>
        <v/>
      </c>
      <c r="M174" s="49" t="str">
        <f>IF(ISNUMBER(A174),INDEX(НМЦ!D$7:D$300,ROW(B174)-4),"")</f>
        <v/>
      </c>
      <c r="N174" s="30" t="str">
        <f>IF(ISNUMBER(A174),VLOOKUP(INDEX(НМЦ!C$7:C$300,ROW(B174)-4),'Справочник данных'!I$4:J$32,2,0),"")</f>
        <v/>
      </c>
      <c r="O174" s="48" t="str">
        <f t="shared" si="15"/>
        <v/>
      </c>
      <c r="P174" s="48" t="str">
        <f t="shared" si="16"/>
        <v/>
      </c>
      <c r="Q174" s="31" t="str">
        <f t="shared" si="17"/>
        <v/>
      </c>
      <c r="R174" s="48" t="str">
        <f t="shared" si="18"/>
        <v/>
      </c>
      <c r="S174" s="32" t="str">
        <f>IF(ISNUMBER(A174),INDEX(НМЦ!M$7:M$300,ROW(B174)-4),"")</f>
        <v/>
      </c>
      <c r="T174" s="48" t="str">
        <f t="shared" si="19"/>
        <v/>
      </c>
      <c r="U174" s="14" t="str">
        <f>IF(ISNUMBER(A174),INDEX(НМЦ!N$7:N$300,ROW(B174)-4),"")</f>
        <v/>
      </c>
      <c r="V174" s="48" t="str">
        <f t="shared" si="20"/>
        <v/>
      </c>
    </row>
    <row r="175" spans="1:22" ht="23.25" x14ac:dyDescent="0.35">
      <c r="A175" s="49" t="str">
        <f>IF(ISNUMBER(INDEX(НМЦ!A$7:A$300,ROW(B175)-4)),INDEX(НМЦ!A$7:A$300,ROW(B175)-4),"")</f>
        <v/>
      </c>
      <c r="B175" s="39" t="str">
        <f>IF(ISNUMBER(A175),INDEX(НМЦ!B$7:B$300,ROW(B175)-4),"")</f>
        <v/>
      </c>
      <c r="C175" s="39"/>
      <c r="D175" s="39"/>
      <c r="E175" s="40"/>
      <c r="F175" s="49" t="str">
        <f t="shared" si="14"/>
        <v/>
      </c>
      <c r="J175" s="39" t="str">
        <f>IF(ISNUMBER(A175),НМЦ!$B$3,"")</f>
        <v/>
      </c>
      <c r="K175" s="43" t="str">
        <f>IF(ISNUMBER(A175),VLOOKUP(НМЦ!$B$3,'Справочник данных'!$B$3:$C$92,2,0),"")</f>
        <v/>
      </c>
      <c r="M175" s="49" t="str">
        <f>IF(ISNUMBER(A175),INDEX(НМЦ!D$7:D$300,ROW(B175)-4),"")</f>
        <v/>
      </c>
      <c r="N175" s="30" t="str">
        <f>IF(ISNUMBER(A175),VLOOKUP(INDEX(НМЦ!C$7:C$300,ROW(B175)-4),'Справочник данных'!I$4:J$32,2,0),"")</f>
        <v/>
      </c>
      <c r="O175" s="48" t="str">
        <f t="shared" si="15"/>
        <v/>
      </c>
      <c r="P175" s="48" t="str">
        <f t="shared" si="16"/>
        <v/>
      </c>
      <c r="Q175" s="31" t="str">
        <f t="shared" si="17"/>
        <v/>
      </c>
      <c r="R175" s="48" t="str">
        <f t="shared" si="18"/>
        <v/>
      </c>
      <c r="S175" s="32" t="str">
        <f>IF(ISNUMBER(A175),INDEX(НМЦ!M$7:M$300,ROW(B175)-4),"")</f>
        <v/>
      </c>
      <c r="T175" s="48" t="str">
        <f t="shared" si="19"/>
        <v/>
      </c>
      <c r="U175" s="14" t="str">
        <f>IF(ISNUMBER(A175),INDEX(НМЦ!N$7:N$300,ROW(B175)-4),"")</f>
        <v/>
      </c>
      <c r="V175" s="48" t="str">
        <f t="shared" si="20"/>
        <v/>
      </c>
    </row>
    <row r="176" spans="1:22" ht="23.25" x14ac:dyDescent="0.35">
      <c r="A176" s="49" t="str">
        <f>IF(ISNUMBER(INDEX(НМЦ!A$7:A$300,ROW(B176)-4)),INDEX(НМЦ!A$7:A$300,ROW(B176)-4),"")</f>
        <v/>
      </c>
      <c r="B176" s="39" t="str">
        <f>IF(ISNUMBER(A176),INDEX(НМЦ!B$7:B$300,ROW(B176)-4),"")</f>
        <v/>
      </c>
      <c r="C176" s="39"/>
      <c r="D176" s="39"/>
      <c r="E176" s="40"/>
      <c r="F176" s="49" t="str">
        <f t="shared" si="14"/>
        <v/>
      </c>
      <c r="J176" s="39" t="str">
        <f>IF(ISNUMBER(A176),НМЦ!$B$3,"")</f>
        <v/>
      </c>
      <c r="K176" s="43" t="str">
        <f>IF(ISNUMBER(A176),VLOOKUP(НМЦ!$B$3,'Справочник данных'!$B$3:$C$92,2,0),"")</f>
        <v/>
      </c>
      <c r="M176" s="49" t="str">
        <f>IF(ISNUMBER(A176),INDEX(НМЦ!D$7:D$300,ROW(B176)-4),"")</f>
        <v/>
      </c>
      <c r="N176" s="30" t="str">
        <f>IF(ISNUMBER(A176),VLOOKUP(INDEX(НМЦ!C$7:C$300,ROW(B176)-4),'Справочник данных'!I$4:J$32,2,0),"")</f>
        <v/>
      </c>
      <c r="O176" s="48" t="str">
        <f t="shared" si="15"/>
        <v/>
      </c>
      <c r="P176" s="48" t="str">
        <f t="shared" si="16"/>
        <v/>
      </c>
      <c r="Q176" s="31" t="str">
        <f t="shared" si="17"/>
        <v/>
      </c>
      <c r="R176" s="48" t="str">
        <f t="shared" si="18"/>
        <v/>
      </c>
      <c r="S176" s="32" t="str">
        <f>IF(ISNUMBER(A176),INDEX(НМЦ!M$7:M$300,ROW(B176)-4),"")</f>
        <v/>
      </c>
      <c r="T176" s="48" t="str">
        <f t="shared" si="19"/>
        <v/>
      </c>
      <c r="U176" s="14" t="str">
        <f>IF(ISNUMBER(A176),INDEX(НМЦ!N$7:N$300,ROW(B176)-4),"")</f>
        <v/>
      </c>
      <c r="V176" s="48" t="str">
        <f t="shared" si="20"/>
        <v/>
      </c>
    </row>
    <row r="177" spans="1:22" ht="23.25" x14ac:dyDescent="0.35">
      <c r="A177" s="49" t="str">
        <f>IF(ISNUMBER(INDEX(НМЦ!A$7:A$300,ROW(B177)-4)),INDEX(НМЦ!A$7:A$300,ROW(B177)-4),"")</f>
        <v/>
      </c>
      <c r="B177" s="39" t="str">
        <f>IF(ISNUMBER(A177),INDEX(НМЦ!B$7:B$300,ROW(B177)-4),"")</f>
        <v/>
      </c>
      <c r="C177" s="39"/>
      <c r="D177" s="39"/>
      <c r="E177" s="40"/>
      <c r="F177" s="49" t="str">
        <f t="shared" si="14"/>
        <v/>
      </c>
      <c r="J177" s="39" t="str">
        <f>IF(ISNUMBER(A177),НМЦ!$B$3,"")</f>
        <v/>
      </c>
      <c r="K177" s="43" t="str">
        <f>IF(ISNUMBER(A177),VLOOKUP(НМЦ!$B$3,'Справочник данных'!$B$3:$C$92,2,0),"")</f>
        <v/>
      </c>
      <c r="M177" s="49" t="str">
        <f>IF(ISNUMBER(A177),INDEX(НМЦ!D$7:D$300,ROW(B177)-4),"")</f>
        <v/>
      </c>
      <c r="N177" s="30" t="str">
        <f>IF(ISNUMBER(A177),VLOOKUP(INDEX(НМЦ!C$7:C$300,ROW(B177)-4),'Справочник данных'!I$4:J$32,2,0),"")</f>
        <v/>
      </c>
      <c r="O177" s="48" t="str">
        <f t="shared" si="15"/>
        <v/>
      </c>
      <c r="P177" s="48" t="str">
        <f t="shared" si="16"/>
        <v/>
      </c>
      <c r="Q177" s="31" t="str">
        <f t="shared" si="17"/>
        <v/>
      </c>
      <c r="R177" s="48" t="str">
        <f t="shared" si="18"/>
        <v/>
      </c>
      <c r="S177" s="32" t="str">
        <f>IF(ISNUMBER(A177),INDEX(НМЦ!M$7:M$300,ROW(B177)-4),"")</f>
        <v/>
      </c>
      <c r="T177" s="48" t="str">
        <f t="shared" si="19"/>
        <v/>
      </c>
      <c r="U177" s="14" t="str">
        <f>IF(ISNUMBER(A177),INDEX(НМЦ!N$7:N$300,ROW(B177)-4),"")</f>
        <v/>
      </c>
      <c r="V177" s="48" t="str">
        <f t="shared" si="20"/>
        <v/>
      </c>
    </row>
    <row r="178" spans="1:22" ht="23.25" x14ac:dyDescent="0.35">
      <c r="A178" s="49" t="str">
        <f>IF(ISNUMBER(INDEX(НМЦ!A$7:A$300,ROW(B178)-4)),INDEX(НМЦ!A$7:A$300,ROW(B178)-4),"")</f>
        <v/>
      </c>
      <c r="B178" s="39" t="str">
        <f>IF(ISNUMBER(A178),INDEX(НМЦ!B$7:B$300,ROW(B178)-4),"")</f>
        <v/>
      </c>
      <c r="C178" s="39"/>
      <c r="D178" s="39"/>
      <c r="E178" s="40"/>
      <c r="F178" s="49" t="str">
        <f t="shared" si="14"/>
        <v/>
      </c>
      <c r="J178" s="39" t="str">
        <f>IF(ISNUMBER(A178),НМЦ!$B$3,"")</f>
        <v/>
      </c>
      <c r="K178" s="43" t="str">
        <f>IF(ISNUMBER(A178),VLOOKUP(НМЦ!$B$3,'Справочник данных'!$B$3:$C$92,2,0),"")</f>
        <v/>
      </c>
      <c r="M178" s="49" t="str">
        <f>IF(ISNUMBER(A178),INDEX(НМЦ!D$7:D$300,ROW(B178)-4),"")</f>
        <v/>
      </c>
      <c r="N178" s="30" t="str">
        <f>IF(ISNUMBER(A178),VLOOKUP(INDEX(НМЦ!C$7:C$300,ROW(B178)-4),'Справочник данных'!I$4:J$32,2,0),"")</f>
        <v/>
      </c>
      <c r="O178" s="48" t="str">
        <f t="shared" si="15"/>
        <v/>
      </c>
      <c r="P178" s="48" t="str">
        <f t="shared" si="16"/>
        <v/>
      </c>
      <c r="Q178" s="31" t="str">
        <f t="shared" si="17"/>
        <v/>
      </c>
      <c r="R178" s="48" t="str">
        <f t="shared" si="18"/>
        <v/>
      </c>
      <c r="S178" s="32" t="str">
        <f>IF(ISNUMBER(A178),INDEX(НМЦ!M$7:M$300,ROW(B178)-4),"")</f>
        <v/>
      </c>
      <c r="T178" s="48" t="str">
        <f t="shared" si="19"/>
        <v/>
      </c>
      <c r="U178" s="14" t="str">
        <f>IF(ISNUMBER(A178),INDEX(НМЦ!N$7:N$300,ROW(B178)-4),"")</f>
        <v/>
      </c>
      <c r="V178" s="48" t="str">
        <f t="shared" si="20"/>
        <v/>
      </c>
    </row>
    <row r="179" spans="1:22" ht="23.25" x14ac:dyDescent="0.35">
      <c r="A179" s="49" t="str">
        <f>IF(ISNUMBER(INDEX(НМЦ!A$7:A$300,ROW(B179)-4)),INDEX(НМЦ!A$7:A$300,ROW(B179)-4),"")</f>
        <v/>
      </c>
      <c r="B179" s="39" t="str">
        <f>IF(ISNUMBER(A179),INDEX(НМЦ!B$7:B$300,ROW(B179)-4),"")</f>
        <v/>
      </c>
      <c r="C179" s="39"/>
      <c r="D179" s="39"/>
      <c r="E179" s="40"/>
      <c r="F179" s="49" t="str">
        <f t="shared" si="14"/>
        <v/>
      </c>
      <c r="J179" s="39" t="str">
        <f>IF(ISNUMBER(A179),НМЦ!$B$3,"")</f>
        <v/>
      </c>
      <c r="K179" s="43" t="str">
        <f>IF(ISNUMBER(A179),VLOOKUP(НМЦ!$B$3,'Справочник данных'!$B$3:$C$92,2,0),"")</f>
        <v/>
      </c>
      <c r="M179" s="49" t="str">
        <f>IF(ISNUMBER(A179),INDEX(НМЦ!D$7:D$300,ROW(B179)-4),"")</f>
        <v/>
      </c>
      <c r="N179" s="30" t="str">
        <f>IF(ISNUMBER(A179),VLOOKUP(INDEX(НМЦ!C$7:C$300,ROW(B179)-4),'Справочник данных'!I$4:J$32,2,0),"")</f>
        <v/>
      </c>
      <c r="O179" s="48" t="str">
        <f t="shared" si="15"/>
        <v/>
      </c>
      <c r="P179" s="48" t="str">
        <f t="shared" si="16"/>
        <v/>
      </c>
      <c r="Q179" s="31" t="str">
        <f t="shared" si="17"/>
        <v/>
      </c>
      <c r="R179" s="48" t="str">
        <f t="shared" si="18"/>
        <v/>
      </c>
      <c r="S179" s="32" t="str">
        <f>IF(ISNUMBER(A179),INDEX(НМЦ!M$7:M$300,ROW(B179)-4),"")</f>
        <v/>
      </c>
      <c r="T179" s="48" t="str">
        <f t="shared" si="19"/>
        <v/>
      </c>
      <c r="U179" s="14" t="str">
        <f>IF(ISNUMBER(A179),INDEX(НМЦ!N$7:N$300,ROW(B179)-4),"")</f>
        <v/>
      </c>
      <c r="V179" s="48" t="str">
        <f t="shared" si="20"/>
        <v/>
      </c>
    </row>
    <row r="180" spans="1:22" ht="23.25" x14ac:dyDescent="0.35">
      <c r="A180" s="49" t="str">
        <f>IF(ISNUMBER(INDEX(НМЦ!A$7:A$300,ROW(B180)-4)),INDEX(НМЦ!A$7:A$300,ROW(B180)-4),"")</f>
        <v/>
      </c>
      <c r="B180" s="39" t="str">
        <f>IF(ISNUMBER(A180),INDEX(НМЦ!B$7:B$300,ROW(B180)-4),"")</f>
        <v/>
      </c>
      <c r="C180" s="39"/>
      <c r="D180" s="39"/>
      <c r="E180" s="40"/>
      <c r="F180" s="49" t="str">
        <f t="shared" si="14"/>
        <v/>
      </c>
      <c r="J180" s="39" t="str">
        <f>IF(ISNUMBER(A180),НМЦ!$B$3,"")</f>
        <v/>
      </c>
      <c r="K180" s="43" t="str">
        <f>IF(ISNUMBER(A180),VLOOKUP(НМЦ!$B$3,'Справочник данных'!$B$3:$C$92,2,0),"")</f>
        <v/>
      </c>
      <c r="M180" s="49" t="str">
        <f>IF(ISNUMBER(A180),INDEX(НМЦ!D$7:D$300,ROW(B180)-4),"")</f>
        <v/>
      </c>
      <c r="N180" s="30" t="str">
        <f>IF(ISNUMBER(A180),VLOOKUP(INDEX(НМЦ!C$7:C$300,ROW(B180)-4),'Справочник данных'!I$4:J$32,2,0),"")</f>
        <v/>
      </c>
      <c r="O180" s="48" t="str">
        <f t="shared" si="15"/>
        <v/>
      </c>
      <c r="P180" s="48" t="str">
        <f t="shared" si="16"/>
        <v/>
      </c>
      <c r="Q180" s="31" t="str">
        <f t="shared" si="17"/>
        <v/>
      </c>
      <c r="R180" s="48" t="str">
        <f t="shared" si="18"/>
        <v/>
      </c>
      <c r="S180" s="32" t="str">
        <f>IF(ISNUMBER(A180),INDEX(НМЦ!M$7:M$300,ROW(B180)-4),"")</f>
        <v/>
      </c>
      <c r="T180" s="48" t="str">
        <f t="shared" si="19"/>
        <v/>
      </c>
      <c r="U180" s="14" t="str">
        <f>IF(ISNUMBER(A180),INDEX(НМЦ!N$7:N$300,ROW(B180)-4),"")</f>
        <v/>
      </c>
      <c r="V180" s="48" t="str">
        <f t="shared" si="20"/>
        <v/>
      </c>
    </row>
    <row r="181" spans="1:22" ht="23.25" x14ac:dyDescent="0.35">
      <c r="A181" s="49" t="str">
        <f>IF(ISNUMBER(INDEX(НМЦ!A$7:A$300,ROW(B181)-4)),INDEX(НМЦ!A$7:A$300,ROW(B181)-4),"")</f>
        <v/>
      </c>
      <c r="B181" s="39" t="str">
        <f>IF(ISNUMBER(A181),INDEX(НМЦ!B$7:B$300,ROW(B181)-4),"")</f>
        <v/>
      </c>
      <c r="C181" s="39"/>
      <c r="D181" s="39"/>
      <c r="E181" s="40"/>
      <c r="F181" s="49" t="str">
        <f t="shared" si="14"/>
        <v/>
      </c>
      <c r="J181" s="39" t="str">
        <f>IF(ISNUMBER(A181),НМЦ!$B$3,"")</f>
        <v/>
      </c>
      <c r="K181" s="43" t="str">
        <f>IF(ISNUMBER(A181),VLOOKUP(НМЦ!$B$3,'Справочник данных'!$B$3:$C$92,2,0),"")</f>
        <v/>
      </c>
      <c r="M181" s="49" t="str">
        <f>IF(ISNUMBER(A181),INDEX(НМЦ!D$7:D$300,ROW(B181)-4),"")</f>
        <v/>
      </c>
      <c r="N181" s="30" t="str">
        <f>IF(ISNUMBER(A181),VLOOKUP(INDEX(НМЦ!C$7:C$300,ROW(B181)-4),'Справочник данных'!I$4:J$32,2,0),"")</f>
        <v/>
      </c>
      <c r="O181" s="48" t="str">
        <f t="shared" si="15"/>
        <v/>
      </c>
      <c r="P181" s="48" t="str">
        <f t="shared" si="16"/>
        <v/>
      </c>
      <c r="Q181" s="31" t="str">
        <f t="shared" si="17"/>
        <v/>
      </c>
      <c r="R181" s="48" t="str">
        <f t="shared" si="18"/>
        <v/>
      </c>
      <c r="S181" s="32" t="str">
        <f>IF(ISNUMBER(A181),INDEX(НМЦ!M$7:M$300,ROW(B181)-4),"")</f>
        <v/>
      </c>
      <c r="T181" s="48" t="str">
        <f t="shared" si="19"/>
        <v/>
      </c>
      <c r="U181" s="14" t="str">
        <f>IF(ISNUMBER(A181),INDEX(НМЦ!N$7:N$300,ROW(B181)-4),"")</f>
        <v/>
      </c>
      <c r="V181" s="48" t="str">
        <f t="shared" si="20"/>
        <v/>
      </c>
    </row>
    <row r="182" spans="1:22" ht="23.25" x14ac:dyDescent="0.35">
      <c r="A182" s="49" t="str">
        <f>IF(ISNUMBER(INDEX(НМЦ!A$7:A$300,ROW(B182)-4)),INDEX(НМЦ!A$7:A$300,ROW(B182)-4),"")</f>
        <v/>
      </c>
      <c r="B182" s="39" t="str">
        <f>IF(ISNUMBER(A182),INDEX(НМЦ!B$7:B$300,ROW(B182)-4),"")</f>
        <v/>
      </c>
      <c r="C182" s="39"/>
      <c r="D182" s="39"/>
      <c r="E182" s="40"/>
      <c r="F182" s="49" t="str">
        <f t="shared" si="14"/>
        <v/>
      </c>
      <c r="J182" s="39" t="str">
        <f>IF(ISNUMBER(A182),НМЦ!$B$3,"")</f>
        <v/>
      </c>
      <c r="K182" s="43" t="str">
        <f>IF(ISNUMBER(A182),VLOOKUP(НМЦ!$B$3,'Справочник данных'!$B$3:$C$92,2,0),"")</f>
        <v/>
      </c>
      <c r="M182" s="49" t="str">
        <f>IF(ISNUMBER(A182),INDEX(НМЦ!D$7:D$300,ROW(B182)-4),"")</f>
        <v/>
      </c>
      <c r="N182" s="30" t="str">
        <f>IF(ISNUMBER(A182),VLOOKUP(INDEX(НМЦ!C$7:C$300,ROW(B182)-4),'Справочник данных'!I$4:J$32,2,0),"")</f>
        <v/>
      </c>
      <c r="O182" s="48" t="str">
        <f t="shared" si="15"/>
        <v/>
      </c>
      <c r="P182" s="48" t="str">
        <f t="shared" si="16"/>
        <v/>
      </c>
      <c r="Q182" s="31" t="str">
        <f t="shared" si="17"/>
        <v/>
      </c>
      <c r="R182" s="48" t="str">
        <f t="shared" si="18"/>
        <v/>
      </c>
      <c r="S182" s="32" t="str">
        <f>IF(ISNUMBER(A182),INDEX(НМЦ!M$7:M$300,ROW(B182)-4),"")</f>
        <v/>
      </c>
      <c r="T182" s="48" t="str">
        <f t="shared" si="19"/>
        <v/>
      </c>
      <c r="U182" s="14" t="str">
        <f>IF(ISNUMBER(A182),INDEX(НМЦ!N$7:N$300,ROW(B182)-4),"")</f>
        <v/>
      </c>
      <c r="V182" s="48" t="str">
        <f t="shared" si="20"/>
        <v/>
      </c>
    </row>
    <row r="183" spans="1:22" ht="23.25" x14ac:dyDescent="0.35">
      <c r="A183" s="49" t="str">
        <f>IF(ISNUMBER(INDEX(НМЦ!A$7:A$300,ROW(B183)-4)),INDEX(НМЦ!A$7:A$300,ROW(B183)-4),"")</f>
        <v/>
      </c>
      <c r="B183" s="39" t="str">
        <f>IF(ISNUMBER(A183),INDEX(НМЦ!B$7:B$300,ROW(B183)-4),"")</f>
        <v/>
      </c>
      <c r="C183" s="39"/>
      <c r="D183" s="39"/>
      <c r="E183" s="40"/>
      <c r="F183" s="49" t="str">
        <f t="shared" si="14"/>
        <v/>
      </c>
      <c r="J183" s="39" t="str">
        <f>IF(ISNUMBER(A183),НМЦ!$B$3,"")</f>
        <v/>
      </c>
      <c r="K183" s="43" t="str">
        <f>IF(ISNUMBER(A183),VLOOKUP(НМЦ!$B$3,'Справочник данных'!$B$3:$C$92,2,0),"")</f>
        <v/>
      </c>
      <c r="M183" s="49" t="str">
        <f>IF(ISNUMBER(A183),INDEX(НМЦ!D$7:D$300,ROW(B183)-4),"")</f>
        <v/>
      </c>
      <c r="N183" s="30" t="str">
        <f>IF(ISNUMBER(A183),VLOOKUP(INDEX(НМЦ!C$7:C$300,ROW(B183)-4),'Справочник данных'!I$4:J$32,2,0),"")</f>
        <v/>
      </c>
      <c r="O183" s="48" t="str">
        <f t="shared" si="15"/>
        <v/>
      </c>
      <c r="P183" s="48" t="str">
        <f t="shared" si="16"/>
        <v/>
      </c>
      <c r="Q183" s="31" t="str">
        <f t="shared" si="17"/>
        <v/>
      </c>
      <c r="R183" s="48" t="str">
        <f t="shared" si="18"/>
        <v/>
      </c>
      <c r="S183" s="32" t="str">
        <f>IF(ISNUMBER(A183),INDEX(НМЦ!M$7:M$300,ROW(B183)-4),"")</f>
        <v/>
      </c>
      <c r="T183" s="48" t="str">
        <f t="shared" si="19"/>
        <v/>
      </c>
      <c r="U183" s="14" t="str">
        <f>IF(ISNUMBER(A183),INDEX(НМЦ!N$7:N$300,ROW(B183)-4),"")</f>
        <v/>
      </c>
      <c r="V183" s="48" t="str">
        <f t="shared" si="20"/>
        <v/>
      </c>
    </row>
    <row r="184" spans="1:22" ht="23.25" x14ac:dyDescent="0.35">
      <c r="A184" s="49" t="str">
        <f>IF(ISNUMBER(INDEX(НМЦ!A$7:A$300,ROW(B184)-4)),INDEX(НМЦ!A$7:A$300,ROW(B184)-4),"")</f>
        <v/>
      </c>
      <c r="B184" s="39" t="str">
        <f>IF(ISNUMBER(A184),INDEX(НМЦ!B$7:B$300,ROW(B184)-4),"")</f>
        <v/>
      </c>
      <c r="C184" s="39"/>
      <c r="D184" s="39"/>
      <c r="E184" s="40"/>
      <c r="F184" s="49" t="str">
        <f t="shared" si="14"/>
        <v/>
      </c>
      <c r="J184" s="39" t="str">
        <f>IF(ISNUMBER(A184),НМЦ!$B$3,"")</f>
        <v/>
      </c>
      <c r="K184" s="43" t="str">
        <f>IF(ISNUMBER(A184),VLOOKUP(НМЦ!$B$3,'Справочник данных'!$B$3:$C$92,2,0),"")</f>
        <v/>
      </c>
      <c r="M184" s="49" t="str">
        <f>IF(ISNUMBER(A184),INDEX(НМЦ!D$7:D$300,ROW(B184)-4),"")</f>
        <v/>
      </c>
      <c r="N184" s="30" t="str">
        <f>IF(ISNUMBER(A184),VLOOKUP(INDEX(НМЦ!C$7:C$300,ROW(B184)-4),'Справочник данных'!I$4:J$32,2,0),"")</f>
        <v/>
      </c>
      <c r="O184" s="48" t="str">
        <f t="shared" si="15"/>
        <v/>
      </c>
      <c r="P184" s="48" t="str">
        <f t="shared" si="16"/>
        <v/>
      </c>
      <c r="Q184" s="31" t="str">
        <f t="shared" si="17"/>
        <v/>
      </c>
      <c r="R184" s="48" t="str">
        <f t="shared" si="18"/>
        <v/>
      </c>
      <c r="S184" s="32" t="str">
        <f>IF(ISNUMBER(A184),INDEX(НМЦ!M$7:M$300,ROW(B184)-4),"")</f>
        <v/>
      </c>
      <c r="T184" s="48" t="str">
        <f t="shared" si="19"/>
        <v/>
      </c>
      <c r="U184" s="14" t="str">
        <f>IF(ISNUMBER(A184),INDEX(НМЦ!N$7:N$300,ROW(B184)-4),"")</f>
        <v/>
      </c>
      <c r="V184" s="48" t="str">
        <f t="shared" si="20"/>
        <v/>
      </c>
    </row>
    <row r="185" spans="1:22" ht="23.25" x14ac:dyDescent="0.35">
      <c r="A185" s="49" t="str">
        <f>IF(ISNUMBER(INDEX(НМЦ!A$7:A$300,ROW(B185)-4)),INDEX(НМЦ!A$7:A$300,ROW(B185)-4),"")</f>
        <v/>
      </c>
      <c r="B185" s="39" t="str">
        <f>IF(ISNUMBER(A185),INDEX(НМЦ!B$7:B$300,ROW(B185)-4),"")</f>
        <v/>
      </c>
      <c r="C185" s="39"/>
      <c r="D185" s="39"/>
      <c r="E185" s="40"/>
      <c r="F185" s="49" t="str">
        <f t="shared" si="14"/>
        <v/>
      </c>
      <c r="J185" s="39" t="str">
        <f>IF(ISNUMBER(A185),НМЦ!$B$3,"")</f>
        <v/>
      </c>
      <c r="K185" s="43" t="str">
        <f>IF(ISNUMBER(A185),VLOOKUP(НМЦ!$B$3,'Справочник данных'!$B$3:$C$92,2,0),"")</f>
        <v/>
      </c>
      <c r="M185" s="49" t="str">
        <f>IF(ISNUMBER(A185),INDEX(НМЦ!D$7:D$300,ROW(B185)-4),"")</f>
        <v/>
      </c>
      <c r="N185" s="30" t="str">
        <f>IF(ISNUMBER(A185),VLOOKUP(INDEX(НМЦ!C$7:C$300,ROW(B185)-4),'Справочник данных'!I$4:J$32,2,0),"")</f>
        <v/>
      </c>
      <c r="O185" s="48" t="str">
        <f t="shared" si="15"/>
        <v/>
      </c>
      <c r="P185" s="48" t="str">
        <f t="shared" si="16"/>
        <v/>
      </c>
      <c r="Q185" s="31" t="str">
        <f t="shared" si="17"/>
        <v/>
      </c>
      <c r="R185" s="48" t="str">
        <f t="shared" si="18"/>
        <v/>
      </c>
      <c r="S185" s="32" t="str">
        <f>IF(ISNUMBER(A185),INDEX(НМЦ!M$7:M$300,ROW(B185)-4),"")</f>
        <v/>
      </c>
      <c r="T185" s="48" t="str">
        <f t="shared" si="19"/>
        <v/>
      </c>
      <c r="U185" s="14" t="str">
        <f>IF(ISNUMBER(A185),INDEX(НМЦ!N$7:N$300,ROW(B185)-4),"")</f>
        <v/>
      </c>
      <c r="V185" s="48" t="str">
        <f t="shared" si="20"/>
        <v/>
      </c>
    </row>
    <row r="186" spans="1:22" ht="23.25" x14ac:dyDescent="0.35">
      <c r="A186" s="49" t="str">
        <f>IF(ISNUMBER(INDEX(НМЦ!A$7:A$300,ROW(B186)-4)),INDEX(НМЦ!A$7:A$300,ROW(B186)-4),"")</f>
        <v/>
      </c>
      <c r="B186" s="39" t="str">
        <f>IF(ISNUMBER(A186),INDEX(НМЦ!B$7:B$300,ROW(B186)-4),"")</f>
        <v/>
      </c>
      <c r="C186" s="39"/>
      <c r="D186" s="39"/>
      <c r="E186" s="40"/>
      <c r="F186" s="49" t="str">
        <f t="shared" si="14"/>
        <v/>
      </c>
      <c r="J186" s="39" t="str">
        <f>IF(ISNUMBER(A186),НМЦ!$B$3,"")</f>
        <v/>
      </c>
      <c r="K186" s="43" t="str">
        <f>IF(ISNUMBER(A186),VLOOKUP(НМЦ!$B$3,'Справочник данных'!$B$3:$C$92,2,0),"")</f>
        <v/>
      </c>
      <c r="M186" s="49" t="str">
        <f>IF(ISNUMBER(A186),INDEX(НМЦ!D$7:D$300,ROW(B186)-4),"")</f>
        <v/>
      </c>
      <c r="N186" s="30" t="str">
        <f>IF(ISNUMBER(A186),VLOOKUP(INDEX(НМЦ!C$7:C$300,ROW(B186)-4),'Справочник данных'!I$4:J$32,2,0),"")</f>
        <v/>
      </c>
      <c r="O186" s="48" t="str">
        <f t="shared" si="15"/>
        <v/>
      </c>
      <c r="P186" s="48" t="str">
        <f t="shared" si="16"/>
        <v/>
      </c>
      <c r="Q186" s="31" t="str">
        <f t="shared" si="17"/>
        <v/>
      </c>
      <c r="R186" s="48" t="str">
        <f t="shared" si="18"/>
        <v/>
      </c>
      <c r="S186" s="32" t="str">
        <f>IF(ISNUMBER(A186),INDEX(НМЦ!M$7:M$300,ROW(B186)-4),"")</f>
        <v/>
      </c>
      <c r="T186" s="48" t="str">
        <f t="shared" si="19"/>
        <v/>
      </c>
      <c r="U186" s="14" t="str">
        <f>IF(ISNUMBER(A186),INDEX(НМЦ!N$7:N$300,ROW(B186)-4),"")</f>
        <v/>
      </c>
      <c r="V186" s="48" t="str">
        <f t="shared" si="20"/>
        <v/>
      </c>
    </row>
    <row r="187" spans="1:22" ht="23.25" x14ac:dyDescent="0.35">
      <c r="A187" s="49" t="str">
        <f>IF(ISNUMBER(INDEX(НМЦ!A$7:A$300,ROW(B187)-4)),INDEX(НМЦ!A$7:A$300,ROW(B187)-4),"")</f>
        <v/>
      </c>
      <c r="B187" s="39" t="str">
        <f>IF(ISNUMBER(A187),INDEX(НМЦ!B$7:B$300,ROW(B187)-4),"")</f>
        <v/>
      </c>
      <c r="C187" s="39"/>
      <c r="D187" s="39"/>
      <c r="E187" s="40"/>
      <c r="F187" s="49" t="str">
        <f t="shared" si="14"/>
        <v/>
      </c>
      <c r="J187" s="39" t="str">
        <f>IF(ISNUMBER(A187),НМЦ!$B$3,"")</f>
        <v/>
      </c>
      <c r="K187" s="43" t="str">
        <f>IF(ISNUMBER(A187),VLOOKUP(НМЦ!$B$3,'Справочник данных'!$B$3:$C$92,2,0),"")</f>
        <v/>
      </c>
      <c r="M187" s="49" t="str">
        <f>IF(ISNUMBER(A187),INDEX(НМЦ!D$7:D$300,ROW(B187)-4),"")</f>
        <v/>
      </c>
      <c r="N187" s="30" t="str">
        <f>IF(ISNUMBER(A187),VLOOKUP(INDEX(НМЦ!C$7:C$300,ROW(B187)-4),'Справочник данных'!I$4:J$32,2,0),"")</f>
        <v/>
      </c>
      <c r="O187" s="48" t="str">
        <f t="shared" si="15"/>
        <v/>
      </c>
      <c r="P187" s="48" t="str">
        <f t="shared" si="16"/>
        <v/>
      </c>
      <c r="Q187" s="31" t="str">
        <f t="shared" si="17"/>
        <v/>
      </c>
      <c r="R187" s="48" t="str">
        <f t="shared" si="18"/>
        <v/>
      </c>
      <c r="S187" s="32" t="str">
        <f>IF(ISNUMBER(A187),INDEX(НМЦ!M$7:M$300,ROW(B187)-4),"")</f>
        <v/>
      </c>
      <c r="T187" s="48" t="str">
        <f t="shared" si="19"/>
        <v/>
      </c>
      <c r="U187" s="14" t="str">
        <f>IF(ISNUMBER(A187),INDEX(НМЦ!N$7:N$300,ROW(B187)-4),"")</f>
        <v/>
      </c>
      <c r="V187" s="48" t="str">
        <f t="shared" si="20"/>
        <v/>
      </c>
    </row>
    <row r="188" spans="1:22" ht="23.25" x14ac:dyDescent="0.35">
      <c r="A188" s="49" t="str">
        <f>IF(ISNUMBER(INDEX(НМЦ!A$7:A$300,ROW(B188)-4)),INDEX(НМЦ!A$7:A$300,ROW(B188)-4),"")</f>
        <v/>
      </c>
      <c r="B188" s="39" t="str">
        <f>IF(ISNUMBER(A188),INDEX(НМЦ!B$7:B$300,ROW(B188)-4),"")</f>
        <v/>
      </c>
      <c r="C188" s="39"/>
      <c r="D188" s="39"/>
      <c r="E188" s="40"/>
      <c r="F188" s="49" t="str">
        <f t="shared" si="14"/>
        <v/>
      </c>
      <c r="J188" s="39" t="str">
        <f>IF(ISNUMBER(A188),НМЦ!$B$3,"")</f>
        <v/>
      </c>
      <c r="K188" s="43" t="str">
        <f>IF(ISNUMBER(A188),VLOOKUP(НМЦ!$B$3,'Справочник данных'!$B$3:$C$92,2,0),"")</f>
        <v/>
      </c>
      <c r="M188" s="49" t="str">
        <f>IF(ISNUMBER(A188),INDEX(НМЦ!D$7:D$300,ROW(B188)-4),"")</f>
        <v/>
      </c>
      <c r="N188" s="30" t="str">
        <f>IF(ISNUMBER(A188),VLOOKUP(INDEX(НМЦ!C$7:C$300,ROW(B188)-4),'Справочник данных'!I$4:J$32,2,0),"")</f>
        <v/>
      </c>
      <c r="O188" s="48" t="str">
        <f t="shared" si="15"/>
        <v/>
      </c>
      <c r="P188" s="48" t="str">
        <f t="shared" si="16"/>
        <v/>
      </c>
      <c r="Q188" s="31" t="str">
        <f t="shared" si="17"/>
        <v/>
      </c>
      <c r="R188" s="48" t="str">
        <f t="shared" si="18"/>
        <v/>
      </c>
      <c r="S188" s="32" t="str">
        <f>IF(ISNUMBER(A188),INDEX(НМЦ!M$7:M$300,ROW(B188)-4),"")</f>
        <v/>
      </c>
      <c r="T188" s="48" t="str">
        <f t="shared" si="19"/>
        <v/>
      </c>
      <c r="U188" s="14" t="str">
        <f>IF(ISNUMBER(A188),INDEX(НМЦ!N$7:N$300,ROW(B188)-4),"")</f>
        <v/>
      </c>
      <c r="V188" s="48" t="str">
        <f t="shared" si="20"/>
        <v/>
      </c>
    </row>
    <row r="189" spans="1:22" ht="23.25" x14ac:dyDescent="0.35">
      <c r="A189" s="49" t="str">
        <f>IF(ISNUMBER(INDEX(НМЦ!A$7:A$300,ROW(B189)-4)),INDEX(НМЦ!A$7:A$300,ROW(B189)-4),"")</f>
        <v/>
      </c>
      <c r="B189" s="39" t="str">
        <f>IF(ISNUMBER(A189),INDEX(НМЦ!B$7:B$300,ROW(B189)-4),"")</f>
        <v/>
      </c>
      <c r="C189" s="39"/>
      <c r="D189" s="39"/>
      <c r="E189" s="40"/>
      <c r="F189" s="49" t="str">
        <f t="shared" si="14"/>
        <v/>
      </c>
      <c r="J189" s="39" t="str">
        <f>IF(ISNUMBER(A189),НМЦ!$B$3,"")</f>
        <v/>
      </c>
      <c r="K189" s="43" t="str">
        <f>IF(ISNUMBER(A189),VLOOKUP(НМЦ!$B$3,'Справочник данных'!$B$3:$C$92,2,0),"")</f>
        <v/>
      </c>
      <c r="M189" s="49" t="str">
        <f>IF(ISNUMBER(A189),INDEX(НМЦ!D$7:D$300,ROW(B189)-4),"")</f>
        <v/>
      </c>
      <c r="N189" s="30" t="str">
        <f>IF(ISNUMBER(A189),VLOOKUP(INDEX(НМЦ!C$7:C$300,ROW(B189)-4),'Справочник данных'!I$4:J$32,2,0),"")</f>
        <v/>
      </c>
      <c r="O189" s="48" t="str">
        <f t="shared" si="15"/>
        <v/>
      </c>
      <c r="P189" s="48" t="str">
        <f t="shared" si="16"/>
        <v/>
      </c>
      <c r="Q189" s="31" t="str">
        <f t="shared" si="17"/>
        <v/>
      </c>
      <c r="R189" s="48" t="str">
        <f t="shared" si="18"/>
        <v/>
      </c>
      <c r="S189" s="32" t="str">
        <f>IF(ISNUMBER(A189),INDEX(НМЦ!M$7:M$300,ROW(B189)-4),"")</f>
        <v/>
      </c>
      <c r="T189" s="48" t="str">
        <f t="shared" si="19"/>
        <v/>
      </c>
      <c r="U189" s="14" t="str">
        <f>IF(ISNUMBER(A189),INDEX(НМЦ!N$7:N$300,ROW(B189)-4),"")</f>
        <v/>
      </c>
      <c r="V189" s="48" t="str">
        <f t="shared" si="20"/>
        <v/>
      </c>
    </row>
    <row r="190" spans="1:22" ht="23.25" x14ac:dyDescent="0.35">
      <c r="A190" s="49" t="str">
        <f>IF(ISNUMBER(INDEX(НМЦ!A$7:A$300,ROW(B190)-4)),INDEX(НМЦ!A$7:A$300,ROW(B190)-4),"")</f>
        <v/>
      </c>
      <c r="B190" s="39" t="str">
        <f>IF(ISNUMBER(A190),INDEX(НМЦ!B$7:B$300,ROW(B190)-4),"")</f>
        <v/>
      </c>
      <c r="C190" s="39"/>
      <c r="D190" s="39"/>
      <c r="E190" s="40"/>
      <c r="F190" s="49" t="str">
        <f t="shared" si="14"/>
        <v/>
      </c>
      <c r="J190" s="39" t="str">
        <f>IF(ISNUMBER(A190),НМЦ!$B$3,"")</f>
        <v/>
      </c>
      <c r="K190" s="43" t="str">
        <f>IF(ISNUMBER(A190),VLOOKUP(НМЦ!$B$3,'Справочник данных'!$B$3:$C$92,2,0),"")</f>
        <v/>
      </c>
      <c r="M190" s="49" t="str">
        <f>IF(ISNUMBER(A190),INDEX(НМЦ!D$7:D$300,ROW(B190)-4),"")</f>
        <v/>
      </c>
      <c r="N190" s="30" t="str">
        <f>IF(ISNUMBER(A190),VLOOKUP(INDEX(НМЦ!C$7:C$300,ROW(B190)-4),'Справочник данных'!I$4:J$32,2,0),"")</f>
        <v/>
      </c>
      <c r="O190" s="48" t="str">
        <f t="shared" si="15"/>
        <v/>
      </c>
      <c r="P190" s="48" t="str">
        <f t="shared" si="16"/>
        <v/>
      </c>
      <c r="Q190" s="31" t="str">
        <f t="shared" si="17"/>
        <v/>
      </c>
      <c r="R190" s="48" t="str">
        <f t="shared" si="18"/>
        <v/>
      </c>
      <c r="S190" s="32" t="str">
        <f>IF(ISNUMBER(A190),INDEX(НМЦ!M$7:M$300,ROW(B190)-4),"")</f>
        <v/>
      </c>
      <c r="T190" s="48" t="str">
        <f t="shared" si="19"/>
        <v/>
      </c>
      <c r="U190" s="14" t="str">
        <f>IF(ISNUMBER(A190),INDEX(НМЦ!N$7:N$300,ROW(B190)-4),"")</f>
        <v/>
      </c>
      <c r="V190" s="48" t="str">
        <f t="shared" si="20"/>
        <v/>
      </c>
    </row>
    <row r="191" spans="1:22" ht="23.25" x14ac:dyDescent="0.35">
      <c r="A191" s="49" t="str">
        <f>IF(ISNUMBER(INDEX(НМЦ!A$7:A$300,ROW(B191)-4)),INDEX(НМЦ!A$7:A$300,ROW(B191)-4),"")</f>
        <v/>
      </c>
      <c r="B191" s="39" t="str">
        <f>IF(ISNUMBER(A191),INDEX(НМЦ!B$7:B$300,ROW(B191)-4),"")</f>
        <v/>
      </c>
      <c r="C191" s="39"/>
      <c r="D191" s="39"/>
      <c r="E191" s="40"/>
      <c r="F191" s="49" t="str">
        <f t="shared" si="14"/>
        <v/>
      </c>
      <c r="J191" s="39" t="str">
        <f>IF(ISNUMBER(A191),НМЦ!$B$3,"")</f>
        <v/>
      </c>
      <c r="K191" s="43" t="str">
        <f>IF(ISNUMBER(A191),VLOOKUP(НМЦ!$B$3,'Справочник данных'!$B$3:$C$92,2,0),"")</f>
        <v/>
      </c>
      <c r="M191" s="49" t="str">
        <f>IF(ISNUMBER(A191),INDEX(НМЦ!D$7:D$300,ROW(B191)-4),"")</f>
        <v/>
      </c>
      <c r="N191" s="30" t="str">
        <f>IF(ISNUMBER(A191),VLOOKUP(INDEX(НМЦ!C$7:C$300,ROW(B191)-4),'Справочник данных'!I$4:J$32,2,0),"")</f>
        <v/>
      </c>
      <c r="O191" s="48" t="str">
        <f t="shared" si="15"/>
        <v/>
      </c>
      <c r="P191" s="48" t="str">
        <f t="shared" si="16"/>
        <v/>
      </c>
      <c r="Q191" s="31" t="str">
        <f t="shared" si="17"/>
        <v/>
      </c>
      <c r="R191" s="48" t="str">
        <f t="shared" si="18"/>
        <v/>
      </c>
      <c r="S191" s="32" t="str">
        <f>IF(ISNUMBER(A191),INDEX(НМЦ!M$7:M$300,ROW(B191)-4),"")</f>
        <v/>
      </c>
      <c r="T191" s="48" t="str">
        <f t="shared" si="19"/>
        <v/>
      </c>
      <c r="U191" s="14" t="str">
        <f>IF(ISNUMBER(A191),INDEX(НМЦ!N$7:N$300,ROW(B191)-4),"")</f>
        <v/>
      </c>
      <c r="V191" s="48" t="str">
        <f t="shared" si="20"/>
        <v/>
      </c>
    </row>
    <row r="192" spans="1:22" ht="23.25" x14ac:dyDescent="0.35">
      <c r="A192" s="49" t="str">
        <f>IF(ISNUMBER(INDEX(НМЦ!A$7:A$300,ROW(B192)-4)),INDEX(НМЦ!A$7:A$300,ROW(B192)-4),"")</f>
        <v/>
      </c>
      <c r="B192" s="39" t="str">
        <f>IF(ISNUMBER(A192),INDEX(НМЦ!B$7:B$300,ROW(B192)-4),"")</f>
        <v/>
      </c>
      <c r="C192" s="39"/>
      <c r="D192" s="39"/>
      <c r="E192" s="40"/>
      <c r="F192" s="49" t="str">
        <f t="shared" si="14"/>
        <v/>
      </c>
      <c r="J192" s="39" t="str">
        <f>IF(ISNUMBER(A192),НМЦ!$B$3,"")</f>
        <v/>
      </c>
      <c r="K192" s="43" t="str">
        <f>IF(ISNUMBER(A192),VLOOKUP(НМЦ!$B$3,'Справочник данных'!$B$3:$C$92,2,0),"")</f>
        <v/>
      </c>
      <c r="M192" s="49" t="str">
        <f>IF(ISNUMBER(A192),INDEX(НМЦ!D$7:D$300,ROW(B192)-4),"")</f>
        <v/>
      </c>
      <c r="N192" s="30" t="str">
        <f>IF(ISNUMBER(A192),VLOOKUP(INDEX(НМЦ!C$7:C$300,ROW(B192)-4),'Справочник данных'!I$4:J$32,2,0),"")</f>
        <v/>
      </c>
      <c r="O192" s="48" t="str">
        <f t="shared" si="15"/>
        <v/>
      </c>
      <c r="P192" s="48" t="str">
        <f t="shared" si="16"/>
        <v/>
      </c>
      <c r="Q192" s="31" t="str">
        <f t="shared" si="17"/>
        <v/>
      </c>
      <c r="R192" s="48" t="str">
        <f t="shared" si="18"/>
        <v/>
      </c>
      <c r="S192" s="32" t="str">
        <f>IF(ISNUMBER(A192),INDEX(НМЦ!M$7:M$300,ROW(B192)-4),"")</f>
        <v/>
      </c>
      <c r="T192" s="48" t="str">
        <f t="shared" si="19"/>
        <v/>
      </c>
      <c r="U192" s="14" t="str">
        <f>IF(ISNUMBER(A192),INDEX(НМЦ!N$7:N$300,ROW(B192)-4),"")</f>
        <v/>
      </c>
      <c r="V192" s="48" t="str">
        <f t="shared" si="20"/>
        <v/>
      </c>
    </row>
    <row r="193" spans="1:22" ht="23.25" x14ac:dyDescent="0.35">
      <c r="A193" s="49" t="str">
        <f>IF(ISNUMBER(INDEX(НМЦ!A$7:A$300,ROW(B193)-4)),INDEX(НМЦ!A$7:A$300,ROW(B193)-4),"")</f>
        <v/>
      </c>
      <c r="B193" s="39" t="str">
        <f>IF(ISNUMBER(A193),INDEX(НМЦ!B$7:B$300,ROW(B193)-4),"")</f>
        <v/>
      </c>
      <c r="C193" s="39"/>
      <c r="D193" s="39"/>
      <c r="E193" s="40"/>
      <c r="F193" s="49" t="str">
        <f t="shared" si="14"/>
        <v/>
      </c>
      <c r="J193" s="39" t="str">
        <f>IF(ISNUMBER(A193),НМЦ!$B$3,"")</f>
        <v/>
      </c>
      <c r="K193" s="43" t="str">
        <f>IF(ISNUMBER(A193),VLOOKUP(НМЦ!$B$3,'Справочник данных'!$B$3:$C$92,2,0),"")</f>
        <v/>
      </c>
      <c r="M193" s="49" t="str">
        <f>IF(ISNUMBER(A193),INDEX(НМЦ!D$7:D$300,ROW(B193)-4),"")</f>
        <v/>
      </c>
      <c r="N193" s="30" t="str">
        <f>IF(ISNUMBER(A193),VLOOKUP(INDEX(НМЦ!C$7:C$300,ROW(B193)-4),'Справочник данных'!I$4:J$32,2,0),"")</f>
        <v/>
      </c>
      <c r="O193" s="48" t="str">
        <f t="shared" si="15"/>
        <v/>
      </c>
      <c r="P193" s="48" t="str">
        <f t="shared" si="16"/>
        <v/>
      </c>
      <c r="Q193" s="31" t="str">
        <f t="shared" si="17"/>
        <v/>
      </c>
      <c r="R193" s="48" t="str">
        <f t="shared" si="18"/>
        <v/>
      </c>
      <c r="S193" s="32" t="str">
        <f>IF(ISNUMBER(A193),INDEX(НМЦ!M$7:M$300,ROW(B193)-4),"")</f>
        <v/>
      </c>
      <c r="T193" s="48" t="str">
        <f t="shared" si="19"/>
        <v/>
      </c>
      <c r="U193" s="14" t="str">
        <f>IF(ISNUMBER(A193),INDEX(НМЦ!N$7:N$300,ROW(B193)-4),"")</f>
        <v/>
      </c>
      <c r="V193" s="48" t="str">
        <f t="shared" si="20"/>
        <v/>
      </c>
    </row>
    <row r="194" spans="1:22" ht="23.25" x14ac:dyDescent="0.35">
      <c r="A194" s="49" t="str">
        <f>IF(ISNUMBER(INDEX(НМЦ!A$7:A$300,ROW(B194)-4)),INDEX(НМЦ!A$7:A$300,ROW(B194)-4),"")</f>
        <v/>
      </c>
      <c r="B194" s="39" t="str">
        <f>IF(ISNUMBER(A194),INDEX(НМЦ!B$7:B$300,ROW(B194)-4),"")</f>
        <v/>
      </c>
      <c r="C194" s="39"/>
      <c r="D194" s="39"/>
      <c r="E194" s="40"/>
      <c r="F194" s="49" t="str">
        <f t="shared" si="14"/>
        <v/>
      </c>
      <c r="J194" s="39" t="str">
        <f>IF(ISNUMBER(A194),НМЦ!$B$3,"")</f>
        <v/>
      </c>
      <c r="K194" s="43" t="str">
        <f>IF(ISNUMBER(A194),VLOOKUP(НМЦ!$B$3,'Справочник данных'!$B$3:$C$92,2,0),"")</f>
        <v/>
      </c>
      <c r="M194" s="49" t="str">
        <f>IF(ISNUMBER(A194),INDEX(НМЦ!D$7:D$300,ROW(B194)-4),"")</f>
        <v/>
      </c>
      <c r="N194" s="30" t="str">
        <f>IF(ISNUMBER(A194),VLOOKUP(INDEX(НМЦ!C$7:C$300,ROW(B194)-4),'Справочник данных'!I$4:J$32,2,0),"")</f>
        <v/>
      </c>
      <c r="O194" s="48" t="str">
        <f t="shared" si="15"/>
        <v/>
      </c>
      <c r="P194" s="48" t="str">
        <f t="shared" si="16"/>
        <v/>
      </c>
      <c r="Q194" s="31" t="str">
        <f t="shared" si="17"/>
        <v/>
      </c>
      <c r="R194" s="48" t="str">
        <f t="shared" si="18"/>
        <v/>
      </c>
      <c r="S194" s="32" t="str">
        <f>IF(ISNUMBER(A194),INDEX(НМЦ!M$7:M$300,ROW(B194)-4),"")</f>
        <v/>
      </c>
      <c r="T194" s="48" t="str">
        <f t="shared" si="19"/>
        <v/>
      </c>
      <c r="U194" s="14" t="str">
        <f>IF(ISNUMBER(A194),INDEX(НМЦ!N$7:N$300,ROW(B194)-4),"")</f>
        <v/>
      </c>
      <c r="V194" s="48" t="str">
        <f t="shared" si="20"/>
        <v/>
      </c>
    </row>
    <row r="195" spans="1:22" ht="23.25" x14ac:dyDescent="0.35">
      <c r="A195" s="49" t="str">
        <f>IF(ISNUMBER(INDEX(НМЦ!A$7:A$300,ROW(B195)-4)),INDEX(НМЦ!A$7:A$300,ROW(B195)-4),"")</f>
        <v/>
      </c>
      <c r="B195" s="39" t="str">
        <f>IF(ISNUMBER(A195),INDEX(НМЦ!B$7:B$300,ROW(B195)-4),"")</f>
        <v/>
      </c>
      <c r="C195" s="39"/>
      <c r="D195" s="39"/>
      <c r="E195" s="40"/>
      <c r="F195" s="49" t="str">
        <f t="shared" si="14"/>
        <v/>
      </c>
      <c r="J195" s="39" t="str">
        <f>IF(ISNUMBER(A195),НМЦ!$B$3,"")</f>
        <v/>
      </c>
      <c r="K195" s="43" t="str">
        <f>IF(ISNUMBER(A195),VLOOKUP(НМЦ!$B$3,'Справочник данных'!$B$3:$C$92,2,0),"")</f>
        <v/>
      </c>
      <c r="M195" s="49" t="str">
        <f>IF(ISNUMBER(A195),INDEX(НМЦ!D$7:D$300,ROW(B195)-4),"")</f>
        <v/>
      </c>
      <c r="N195" s="30" t="str">
        <f>IF(ISNUMBER(A195),VLOOKUP(INDEX(НМЦ!C$7:C$300,ROW(B195)-4),'Справочник данных'!I$4:J$32,2,0),"")</f>
        <v/>
      </c>
      <c r="O195" s="48" t="str">
        <f t="shared" si="15"/>
        <v/>
      </c>
      <c r="P195" s="48" t="str">
        <f t="shared" si="16"/>
        <v/>
      </c>
      <c r="Q195" s="31" t="str">
        <f t="shared" si="17"/>
        <v/>
      </c>
      <c r="R195" s="48" t="str">
        <f t="shared" si="18"/>
        <v/>
      </c>
      <c r="S195" s="32" t="str">
        <f>IF(ISNUMBER(A195),INDEX(НМЦ!M$7:M$300,ROW(B195)-4),"")</f>
        <v/>
      </c>
      <c r="T195" s="48" t="str">
        <f t="shared" si="19"/>
        <v/>
      </c>
      <c r="U195" s="14" t="str">
        <f>IF(ISNUMBER(A195),INDEX(НМЦ!N$7:N$300,ROW(B195)-4),"")</f>
        <v/>
      </c>
      <c r="V195" s="48" t="str">
        <f t="shared" si="20"/>
        <v/>
      </c>
    </row>
    <row r="196" spans="1:22" ht="23.25" x14ac:dyDescent="0.35">
      <c r="A196" s="49" t="str">
        <f>IF(ISNUMBER(INDEX(НМЦ!A$7:A$300,ROW(B196)-4)),INDEX(НМЦ!A$7:A$300,ROW(B196)-4),"")</f>
        <v/>
      </c>
      <c r="B196" s="39" t="str">
        <f>IF(ISNUMBER(A196),INDEX(НМЦ!B$7:B$300,ROW(B196)-4),"")</f>
        <v/>
      </c>
      <c r="C196" s="39"/>
      <c r="D196" s="39"/>
      <c r="E196" s="40"/>
      <c r="F196" s="49" t="str">
        <f t="shared" si="14"/>
        <v/>
      </c>
      <c r="J196" s="39" t="str">
        <f>IF(ISNUMBER(A196),НМЦ!$B$3,"")</f>
        <v/>
      </c>
      <c r="K196" s="43" t="str">
        <f>IF(ISNUMBER(A196),VLOOKUP(НМЦ!$B$3,'Справочник данных'!$B$3:$C$92,2,0),"")</f>
        <v/>
      </c>
      <c r="M196" s="49" t="str">
        <f>IF(ISNUMBER(A196),INDEX(НМЦ!D$7:D$300,ROW(B196)-4),"")</f>
        <v/>
      </c>
      <c r="N196" s="30" t="str">
        <f>IF(ISNUMBER(A196),VLOOKUP(INDEX(НМЦ!C$7:C$300,ROW(B196)-4),'Справочник данных'!I$4:J$32,2,0),"")</f>
        <v/>
      </c>
      <c r="O196" s="48" t="str">
        <f t="shared" si="15"/>
        <v/>
      </c>
      <c r="P196" s="48" t="str">
        <f t="shared" si="16"/>
        <v/>
      </c>
      <c r="Q196" s="31" t="str">
        <f t="shared" si="17"/>
        <v/>
      </c>
      <c r="R196" s="48" t="str">
        <f t="shared" si="18"/>
        <v/>
      </c>
      <c r="S196" s="32" t="str">
        <f>IF(ISNUMBER(A196),INDEX(НМЦ!M$7:M$300,ROW(B196)-4),"")</f>
        <v/>
      </c>
      <c r="T196" s="48" t="str">
        <f t="shared" si="19"/>
        <v/>
      </c>
      <c r="U196" s="14" t="str">
        <f>IF(ISNUMBER(A196),INDEX(НМЦ!N$7:N$300,ROW(B196)-4),"")</f>
        <v/>
      </c>
      <c r="V196" s="48" t="str">
        <f t="shared" si="20"/>
        <v/>
      </c>
    </row>
    <row r="197" spans="1:22" ht="23.25" x14ac:dyDescent="0.35">
      <c r="A197" s="49" t="str">
        <f>IF(ISNUMBER(INDEX(НМЦ!A$7:A$300,ROW(B197)-4)),INDEX(НМЦ!A$7:A$300,ROW(B197)-4),"")</f>
        <v/>
      </c>
      <c r="B197" s="39" t="str">
        <f>IF(ISNUMBER(A197),INDEX(НМЦ!B$7:B$300,ROW(B197)-4),"")</f>
        <v/>
      </c>
      <c r="C197" s="39"/>
      <c r="D197" s="39"/>
      <c r="E197" s="40"/>
      <c r="F197" s="49" t="str">
        <f t="shared" si="14"/>
        <v/>
      </c>
      <c r="J197" s="39" t="str">
        <f>IF(ISNUMBER(A197),НМЦ!$B$3,"")</f>
        <v/>
      </c>
      <c r="K197" s="43" t="str">
        <f>IF(ISNUMBER(A197),VLOOKUP(НМЦ!$B$3,'Справочник данных'!$B$3:$C$92,2,0),"")</f>
        <v/>
      </c>
      <c r="M197" s="49" t="str">
        <f>IF(ISNUMBER(A197),INDEX(НМЦ!D$7:D$300,ROW(B197)-4),"")</f>
        <v/>
      </c>
      <c r="N197" s="30" t="str">
        <f>IF(ISNUMBER(A197),VLOOKUP(INDEX(НМЦ!C$7:C$300,ROW(B197)-4),'Справочник данных'!I$4:J$32,2,0),"")</f>
        <v/>
      </c>
      <c r="O197" s="48" t="str">
        <f t="shared" si="15"/>
        <v/>
      </c>
      <c r="P197" s="48" t="str">
        <f t="shared" si="16"/>
        <v/>
      </c>
      <c r="Q197" s="31" t="str">
        <f t="shared" si="17"/>
        <v/>
      </c>
      <c r="R197" s="48" t="str">
        <f t="shared" si="18"/>
        <v/>
      </c>
      <c r="S197" s="32" t="str">
        <f>IF(ISNUMBER(A197),INDEX(НМЦ!M$7:M$300,ROW(B197)-4),"")</f>
        <v/>
      </c>
      <c r="T197" s="48" t="str">
        <f t="shared" si="19"/>
        <v/>
      </c>
      <c r="U197" s="14" t="str">
        <f>IF(ISNUMBER(A197),INDEX(НМЦ!N$7:N$300,ROW(B197)-4),"")</f>
        <v/>
      </c>
      <c r="V197" s="48" t="str">
        <f t="shared" si="20"/>
        <v/>
      </c>
    </row>
    <row r="198" spans="1:22" ht="23.25" x14ac:dyDescent="0.35">
      <c r="A198" s="49" t="str">
        <f>IF(ISNUMBER(INDEX(НМЦ!A$7:A$300,ROW(B198)-4)),INDEX(НМЦ!A$7:A$300,ROW(B198)-4),"")</f>
        <v/>
      </c>
      <c r="B198" s="39" t="str">
        <f>IF(ISNUMBER(A198),INDEX(НМЦ!B$7:B$300,ROW(B198)-4),"")</f>
        <v/>
      </c>
      <c r="C198" s="39"/>
      <c r="D198" s="39"/>
      <c r="E198" s="40"/>
      <c r="F198" s="49" t="str">
        <f t="shared" ref="F198:F261" si="21">IF(ISNUMBER(A198),"Нет","")</f>
        <v/>
      </c>
      <c r="J198" s="39" t="str">
        <f>IF(ISNUMBER(A198),НМЦ!$B$3,"")</f>
        <v/>
      </c>
      <c r="K198" s="43" t="str">
        <f>IF(ISNUMBER(A198),VLOOKUP(НМЦ!$B$3,'Справочник данных'!$B$3:$C$92,2,0),"")</f>
        <v/>
      </c>
      <c r="M198" s="49" t="str">
        <f>IF(ISNUMBER(A198),INDEX(НМЦ!D$7:D$300,ROW(B198)-4),"")</f>
        <v/>
      </c>
      <c r="N198" s="30" t="str">
        <f>IF(ISNUMBER(A198),VLOOKUP(INDEX(НМЦ!C$7:C$300,ROW(B198)-4),'Справочник данных'!I$4:J$32,2,0),"")</f>
        <v/>
      </c>
      <c r="O198" s="48" t="str">
        <f t="shared" ref="O198:O261" si="22">IF(ISNUMBER(A198),"Нет","")</f>
        <v/>
      </c>
      <c r="P198" s="48" t="str">
        <f t="shared" ref="P198:P261" si="23">IF(ISNUMBER(A198),"Нет","")</f>
        <v/>
      </c>
      <c r="Q198" s="31" t="str">
        <f t="shared" ref="Q198:Q261" si="24">IF(ISNUMBER(A198),643,"")</f>
        <v/>
      </c>
      <c r="R198" s="48" t="str">
        <f t="shared" ref="R198:R261" si="25">IF(ISNUMBER(A198),"Нет","")</f>
        <v/>
      </c>
      <c r="S198" s="32" t="str">
        <f>IF(ISNUMBER(A198),INDEX(НМЦ!M$7:M$300,ROW(B198)-4),"")</f>
        <v/>
      </c>
      <c r="T198" s="48" t="str">
        <f t="shared" ref="T198:T261" si="26">IF(ISNUMBER(A198),"Без НДС","")</f>
        <v/>
      </c>
      <c r="U198" s="14" t="str">
        <f>IF(ISNUMBER(A198),INDEX(НМЦ!N$7:N$300,ROW(B198)-4),"")</f>
        <v/>
      </c>
      <c r="V198" s="48" t="str">
        <f t="shared" ref="V198:V261" si="27">IF(ISNUMBER(A198),"Без НДС","")</f>
        <v/>
      </c>
    </row>
    <row r="199" spans="1:22" ht="23.25" x14ac:dyDescent="0.35">
      <c r="A199" s="49" t="str">
        <f>IF(ISNUMBER(INDEX(НМЦ!A$7:A$300,ROW(B199)-4)),INDEX(НМЦ!A$7:A$300,ROW(B199)-4),"")</f>
        <v/>
      </c>
      <c r="B199" s="39" t="str">
        <f>IF(ISNUMBER(A199),INDEX(НМЦ!B$7:B$300,ROW(B199)-4),"")</f>
        <v/>
      </c>
      <c r="C199" s="39"/>
      <c r="D199" s="39"/>
      <c r="E199" s="40"/>
      <c r="F199" s="49" t="str">
        <f t="shared" si="21"/>
        <v/>
      </c>
      <c r="J199" s="39" t="str">
        <f>IF(ISNUMBER(A199),НМЦ!$B$3,"")</f>
        <v/>
      </c>
      <c r="K199" s="43" t="str">
        <f>IF(ISNUMBER(A199),VLOOKUP(НМЦ!$B$3,'Справочник данных'!$B$3:$C$92,2,0),"")</f>
        <v/>
      </c>
      <c r="M199" s="49" t="str">
        <f>IF(ISNUMBER(A199),INDEX(НМЦ!D$7:D$300,ROW(B199)-4),"")</f>
        <v/>
      </c>
      <c r="N199" s="30" t="str">
        <f>IF(ISNUMBER(A199),VLOOKUP(INDEX(НМЦ!C$7:C$300,ROW(B199)-4),'Справочник данных'!I$4:J$32,2,0),"")</f>
        <v/>
      </c>
      <c r="O199" s="48" t="str">
        <f t="shared" si="22"/>
        <v/>
      </c>
      <c r="P199" s="48" t="str">
        <f t="shared" si="23"/>
        <v/>
      </c>
      <c r="Q199" s="31" t="str">
        <f t="shared" si="24"/>
        <v/>
      </c>
      <c r="R199" s="48" t="str">
        <f t="shared" si="25"/>
        <v/>
      </c>
      <c r="S199" s="32" t="str">
        <f>IF(ISNUMBER(A199),INDEX(НМЦ!M$7:M$300,ROW(B199)-4),"")</f>
        <v/>
      </c>
      <c r="T199" s="48" t="str">
        <f t="shared" si="26"/>
        <v/>
      </c>
      <c r="U199" s="14" t="str">
        <f>IF(ISNUMBER(A199),INDEX(НМЦ!N$7:N$300,ROW(B199)-4),"")</f>
        <v/>
      </c>
      <c r="V199" s="48" t="str">
        <f t="shared" si="27"/>
        <v/>
      </c>
    </row>
    <row r="200" spans="1:22" ht="23.25" x14ac:dyDescent="0.35">
      <c r="A200" s="49" t="str">
        <f>IF(ISNUMBER(INDEX(НМЦ!A$7:A$300,ROW(B200)-4)),INDEX(НМЦ!A$7:A$300,ROW(B200)-4),"")</f>
        <v/>
      </c>
      <c r="B200" s="39" t="str">
        <f>IF(ISNUMBER(A200),INDEX(НМЦ!B$7:B$300,ROW(B200)-4),"")</f>
        <v/>
      </c>
      <c r="C200" s="39"/>
      <c r="D200" s="39"/>
      <c r="E200" s="40"/>
      <c r="F200" s="49" t="str">
        <f t="shared" si="21"/>
        <v/>
      </c>
      <c r="J200" s="39" t="str">
        <f>IF(ISNUMBER(A200),НМЦ!$B$3,"")</f>
        <v/>
      </c>
      <c r="K200" s="43" t="str">
        <f>IF(ISNUMBER(A200),VLOOKUP(НМЦ!$B$3,'Справочник данных'!$B$3:$C$92,2,0),"")</f>
        <v/>
      </c>
      <c r="M200" s="49" t="str">
        <f>IF(ISNUMBER(A200),INDEX(НМЦ!D$7:D$300,ROW(B200)-4),"")</f>
        <v/>
      </c>
      <c r="N200" s="30" t="str">
        <f>IF(ISNUMBER(A200),VLOOKUP(INDEX(НМЦ!C$7:C$300,ROW(B200)-4),'Справочник данных'!I$4:J$32,2,0),"")</f>
        <v/>
      </c>
      <c r="O200" s="48" t="str">
        <f t="shared" si="22"/>
        <v/>
      </c>
      <c r="P200" s="48" t="str">
        <f t="shared" si="23"/>
        <v/>
      </c>
      <c r="Q200" s="31" t="str">
        <f t="shared" si="24"/>
        <v/>
      </c>
      <c r="R200" s="48" t="str">
        <f t="shared" si="25"/>
        <v/>
      </c>
      <c r="S200" s="32" t="str">
        <f>IF(ISNUMBER(A200),INDEX(НМЦ!M$7:M$300,ROW(B200)-4),"")</f>
        <v/>
      </c>
      <c r="T200" s="48" t="str">
        <f t="shared" si="26"/>
        <v/>
      </c>
      <c r="U200" s="14" t="str">
        <f>IF(ISNUMBER(A200),INDEX(НМЦ!N$7:N$300,ROW(B200)-4),"")</f>
        <v/>
      </c>
      <c r="V200" s="48" t="str">
        <f t="shared" si="27"/>
        <v/>
      </c>
    </row>
    <row r="201" spans="1:22" ht="23.25" x14ac:dyDescent="0.35">
      <c r="A201" s="49" t="str">
        <f>IF(ISNUMBER(INDEX(НМЦ!A$7:A$300,ROW(B201)-4)),INDEX(НМЦ!A$7:A$300,ROW(B201)-4),"")</f>
        <v/>
      </c>
      <c r="B201" s="39" t="str">
        <f>IF(ISNUMBER(A201),INDEX(НМЦ!B$7:B$300,ROW(B201)-4),"")</f>
        <v/>
      </c>
      <c r="C201" s="39"/>
      <c r="D201" s="39"/>
      <c r="E201" s="40"/>
      <c r="F201" s="49" t="str">
        <f t="shared" si="21"/>
        <v/>
      </c>
      <c r="J201" s="39" t="str">
        <f>IF(ISNUMBER(A201),НМЦ!$B$3,"")</f>
        <v/>
      </c>
      <c r="K201" s="43" t="str">
        <f>IF(ISNUMBER(A201),VLOOKUP(НМЦ!$B$3,'Справочник данных'!$B$3:$C$92,2,0),"")</f>
        <v/>
      </c>
      <c r="M201" s="49" t="str">
        <f>IF(ISNUMBER(A201),INDEX(НМЦ!D$7:D$300,ROW(B201)-4),"")</f>
        <v/>
      </c>
      <c r="N201" s="30" t="str">
        <f>IF(ISNUMBER(A201),VLOOKUP(INDEX(НМЦ!C$7:C$300,ROW(B201)-4),'Справочник данных'!I$4:J$32,2,0),"")</f>
        <v/>
      </c>
      <c r="O201" s="48" t="str">
        <f t="shared" si="22"/>
        <v/>
      </c>
      <c r="P201" s="48" t="str">
        <f t="shared" si="23"/>
        <v/>
      </c>
      <c r="Q201" s="31" t="str">
        <f t="shared" si="24"/>
        <v/>
      </c>
      <c r="R201" s="48" t="str">
        <f t="shared" si="25"/>
        <v/>
      </c>
      <c r="S201" s="32" t="str">
        <f>IF(ISNUMBER(A201),INDEX(НМЦ!M$7:M$300,ROW(B201)-4),"")</f>
        <v/>
      </c>
      <c r="T201" s="48" t="str">
        <f t="shared" si="26"/>
        <v/>
      </c>
      <c r="U201" s="14" t="str">
        <f>IF(ISNUMBER(A201),INDEX(НМЦ!N$7:N$300,ROW(B201)-4),"")</f>
        <v/>
      </c>
      <c r="V201" s="48" t="str">
        <f t="shared" si="27"/>
        <v/>
      </c>
    </row>
    <row r="202" spans="1:22" ht="23.25" x14ac:dyDescent="0.35">
      <c r="A202" s="49" t="str">
        <f>IF(ISNUMBER(INDEX(НМЦ!A$7:A$300,ROW(B202)-4)),INDEX(НМЦ!A$7:A$300,ROW(B202)-4),"")</f>
        <v/>
      </c>
      <c r="B202" s="39" t="str">
        <f>IF(ISNUMBER(A202),INDEX(НМЦ!B$7:B$300,ROW(B202)-4),"")</f>
        <v/>
      </c>
      <c r="C202" s="39"/>
      <c r="D202" s="39"/>
      <c r="E202" s="40"/>
      <c r="F202" s="49" t="str">
        <f t="shared" si="21"/>
        <v/>
      </c>
      <c r="J202" s="39" t="str">
        <f>IF(ISNUMBER(A202),НМЦ!$B$3,"")</f>
        <v/>
      </c>
      <c r="K202" s="43" t="str">
        <f>IF(ISNUMBER(A202),VLOOKUP(НМЦ!$B$3,'Справочник данных'!$B$3:$C$92,2,0),"")</f>
        <v/>
      </c>
      <c r="M202" s="49" t="str">
        <f>IF(ISNUMBER(A202),INDEX(НМЦ!D$7:D$300,ROW(B202)-4),"")</f>
        <v/>
      </c>
      <c r="N202" s="30" t="str">
        <f>IF(ISNUMBER(A202),VLOOKUP(INDEX(НМЦ!C$7:C$300,ROW(B202)-4),'Справочник данных'!I$4:J$32,2,0),"")</f>
        <v/>
      </c>
      <c r="O202" s="48" t="str">
        <f t="shared" si="22"/>
        <v/>
      </c>
      <c r="P202" s="48" t="str">
        <f t="shared" si="23"/>
        <v/>
      </c>
      <c r="Q202" s="31" t="str">
        <f t="shared" si="24"/>
        <v/>
      </c>
      <c r="R202" s="48" t="str">
        <f t="shared" si="25"/>
        <v/>
      </c>
      <c r="S202" s="32" t="str">
        <f>IF(ISNUMBER(A202),INDEX(НМЦ!M$7:M$300,ROW(B202)-4),"")</f>
        <v/>
      </c>
      <c r="T202" s="48" t="str">
        <f t="shared" si="26"/>
        <v/>
      </c>
      <c r="U202" s="14" t="str">
        <f>IF(ISNUMBER(A202),INDEX(НМЦ!N$7:N$300,ROW(B202)-4),"")</f>
        <v/>
      </c>
      <c r="V202" s="48" t="str">
        <f t="shared" si="27"/>
        <v/>
      </c>
    </row>
    <row r="203" spans="1:22" ht="23.25" x14ac:dyDescent="0.35">
      <c r="A203" s="49" t="str">
        <f>IF(ISNUMBER(INDEX(НМЦ!A$7:A$300,ROW(B203)-4)),INDEX(НМЦ!A$7:A$300,ROW(B203)-4),"")</f>
        <v/>
      </c>
      <c r="B203" s="39" t="str">
        <f>IF(ISNUMBER(A203),INDEX(НМЦ!B$7:B$300,ROW(B203)-4),"")</f>
        <v/>
      </c>
      <c r="C203" s="39"/>
      <c r="D203" s="39"/>
      <c r="E203" s="40"/>
      <c r="F203" s="49" t="str">
        <f t="shared" si="21"/>
        <v/>
      </c>
      <c r="J203" s="39" t="str">
        <f>IF(ISNUMBER(A203),НМЦ!$B$3,"")</f>
        <v/>
      </c>
      <c r="K203" s="43" t="str">
        <f>IF(ISNUMBER(A203),VLOOKUP(НМЦ!$B$3,'Справочник данных'!$B$3:$C$92,2,0),"")</f>
        <v/>
      </c>
      <c r="M203" s="49" t="str">
        <f>IF(ISNUMBER(A203),INDEX(НМЦ!D$7:D$300,ROW(B203)-4),"")</f>
        <v/>
      </c>
      <c r="N203" s="30" t="str">
        <f>IF(ISNUMBER(A203),VLOOKUP(INDEX(НМЦ!C$7:C$300,ROW(B203)-4),'Справочник данных'!I$4:J$32,2,0),"")</f>
        <v/>
      </c>
      <c r="O203" s="48" t="str">
        <f t="shared" si="22"/>
        <v/>
      </c>
      <c r="P203" s="48" t="str">
        <f t="shared" si="23"/>
        <v/>
      </c>
      <c r="Q203" s="31" t="str">
        <f t="shared" si="24"/>
        <v/>
      </c>
      <c r="R203" s="48" t="str">
        <f t="shared" si="25"/>
        <v/>
      </c>
      <c r="S203" s="32" t="str">
        <f>IF(ISNUMBER(A203),INDEX(НМЦ!M$7:M$300,ROW(B203)-4),"")</f>
        <v/>
      </c>
      <c r="T203" s="48" t="str">
        <f t="shared" si="26"/>
        <v/>
      </c>
      <c r="U203" s="14" t="str">
        <f>IF(ISNUMBER(A203),INDEX(НМЦ!N$7:N$300,ROW(B203)-4),"")</f>
        <v/>
      </c>
      <c r="V203" s="48" t="str">
        <f t="shared" si="27"/>
        <v/>
      </c>
    </row>
    <row r="204" spans="1:22" ht="23.25" x14ac:dyDescent="0.35">
      <c r="A204" s="49" t="str">
        <f>IF(ISNUMBER(INDEX(НМЦ!A$7:A$300,ROW(B204)-4)),INDEX(НМЦ!A$7:A$300,ROW(B204)-4),"")</f>
        <v/>
      </c>
      <c r="B204" s="39" t="str">
        <f>IF(ISNUMBER(A204),INDEX(НМЦ!B$7:B$300,ROW(B204)-4),"")</f>
        <v/>
      </c>
      <c r="C204" s="39"/>
      <c r="D204" s="39"/>
      <c r="E204" s="40"/>
      <c r="F204" s="49" t="str">
        <f t="shared" si="21"/>
        <v/>
      </c>
      <c r="J204" s="39" t="str">
        <f>IF(ISNUMBER(A204),НМЦ!$B$3,"")</f>
        <v/>
      </c>
      <c r="K204" s="43" t="str">
        <f>IF(ISNUMBER(A204),VLOOKUP(НМЦ!$B$3,'Справочник данных'!$B$3:$C$92,2,0),"")</f>
        <v/>
      </c>
      <c r="M204" s="49" t="str">
        <f>IF(ISNUMBER(A204),INDEX(НМЦ!D$7:D$300,ROW(B204)-4),"")</f>
        <v/>
      </c>
      <c r="N204" s="30" t="str">
        <f>IF(ISNUMBER(A204),VLOOKUP(INDEX(НМЦ!C$7:C$300,ROW(B204)-4),'Справочник данных'!I$4:J$32,2,0),"")</f>
        <v/>
      </c>
      <c r="O204" s="48" t="str">
        <f t="shared" si="22"/>
        <v/>
      </c>
      <c r="P204" s="48" t="str">
        <f t="shared" si="23"/>
        <v/>
      </c>
      <c r="Q204" s="31" t="str">
        <f t="shared" si="24"/>
        <v/>
      </c>
      <c r="R204" s="48" t="str">
        <f t="shared" si="25"/>
        <v/>
      </c>
      <c r="S204" s="32" t="str">
        <f>IF(ISNUMBER(A204),INDEX(НМЦ!M$7:M$300,ROW(B204)-4),"")</f>
        <v/>
      </c>
      <c r="T204" s="48" t="str">
        <f t="shared" si="26"/>
        <v/>
      </c>
      <c r="U204" s="14" t="str">
        <f>IF(ISNUMBER(A204),INDEX(НМЦ!N$7:N$300,ROW(B204)-4),"")</f>
        <v/>
      </c>
      <c r="V204" s="48" t="str">
        <f t="shared" si="27"/>
        <v/>
      </c>
    </row>
    <row r="205" spans="1:22" ht="23.25" x14ac:dyDescent="0.35">
      <c r="A205" s="49" t="str">
        <f>IF(ISNUMBER(INDEX(НМЦ!A$7:A$300,ROW(B205)-4)),INDEX(НМЦ!A$7:A$300,ROW(B205)-4),"")</f>
        <v/>
      </c>
      <c r="B205" s="39" t="str">
        <f>IF(ISNUMBER(A205),INDEX(НМЦ!B$7:B$300,ROW(B205)-4),"")</f>
        <v/>
      </c>
      <c r="C205" s="39"/>
      <c r="D205" s="39"/>
      <c r="E205" s="40"/>
      <c r="F205" s="49" t="str">
        <f t="shared" si="21"/>
        <v/>
      </c>
      <c r="J205" s="39" t="str">
        <f>IF(ISNUMBER(A205),НМЦ!$B$3,"")</f>
        <v/>
      </c>
      <c r="K205" s="43" t="str">
        <f>IF(ISNUMBER(A205),VLOOKUP(НМЦ!$B$3,'Справочник данных'!$B$3:$C$92,2,0),"")</f>
        <v/>
      </c>
      <c r="M205" s="49" t="str">
        <f>IF(ISNUMBER(A205),INDEX(НМЦ!D$7:D$300,ROW(B205)-4),"")</f>
        <v/>
      </c>
      <c r="N205" s="30" t="str">
        <f>IF(ISNUMBER(A205),VLOOKUP(INDEX(НМЦ!C$7:C$300,ROW(B205)-4),'Справочник данных'!I$4:J$32,2,0),"")</f>
        <v/>
      </c>
      <c r="O205" s="48" t="str">
        <f t="shared" si="22"/>
        <v/>
      </c>
      <c r="P205" s="48" t="str">
        <f t="shared" si="23"/>
        <v/>
      </c>
      <c r="Q205" s="31" t="str">
        <f t="shared" si="24"/>
        <v/>
      </c>
      <c r="R205" s="48" t="str">
        <f t="shared" si="25"/>
        <v/>
      </c>
      <c r="S205" s="32" t="str">
        <f>IF(ISNUMBER(A205),INDEX(НМЦ!M$7:M$300,ROW(B205)-4),"")</f>
        <v/>
      </c>
      <c r="T205" s="48" t="str">
        <f t="shared" si="26"/>
        <v/>
      </c>
      <c r="U205" s="14" t="str">
        <f>IF(ISNUMBER(A205),INDEX(НМЦ!N$7:N$300,ROW(B205)-4),"")</f>
        <v/>
      </c>
      <c r="V205" s="48" t="str">
        <f t="shared" si="27"/>
        <v/>
      </c>
    </row>
    <row r="206" spans="1:22" ht="23.25" x14ac:dyDescent="0.35">
      <c r="A206" s="49" t="str">
        <f>IF(ISNUMBER(INDEX(НМЦ!A$7:A$300,ROW(B206)-4)),INDEX(НМЦ!A$7:A$300,ROW(B206)-4),"")</f>
        <v/>
      </c>
      <c r="B206" s="39" t="str">
        <f>IF(ISNUMBER(A206),INDEX(НМЦ!B$7:B$300,ROW(B206)-4),"")</f>
        <v/>
      </c>
      <c r="C206" s="39"/>
      <c r="D206" s="39"/>
      <c r="E206" s="40"/>
      <c r="F206" s="49" t="str">
        <f t="shared" si="21"/>
        <v/>
      </c>
      <c r="J206" s="39" t="str">
        <f>IF(ISNUMBER(A206),НМЦ!$B$3,"")</f>
        <v/>
      </c>
      <c r="K206" s="43" t="str">
        <f>IF(ISNUMBER(A206),VLOOKUP(НМЦ!$B$3,'Справочник данных'!$B$3:$C$92,2,0),"")</f>
        <v/>
      </c>
      <c r="M206" s="49" t="str">
        <f>IF(ISNUMBER(A206),INDEX(НМЦ!D$7:D$300,ROW(B206)-4),"")</f>
        <v/>
      </c>
      <c r="N206" s="30" t="str">
        <f>IF(ISNUMBER(A206),VLOOKUP(INDEX(НМЦ!C$7:C$300,ROW(B206)-4),'Справочник данных'!I$4:J$32,2,0),"")</f>
        <v/>
      </c>
      <c r="O206" s="48" t="str">
        <f t="shared" si="22"/>
        <v/>
      </c>
      <c r="P206" s="48" t="str">
        <f t="shared" si="23"/>
        <v/>
      </c>
      <c r="Q206" s="31" t="str">
        <f t="shared" si="24"/>
        <v/>
      </c>
      <c r="R206" s="48" t="str">
        <f t="shared" si="25"/>
        <v/>
      </c>
      <c r="S206" s="32" t="str">
        <f>IF(ISNUMBER(A206),INDEX(НМЦ!M$7:M$300,ROW(B206)-4),"")</f>
        <v/>
      </c>
      <c r="T206" s="48" t="str">
        <f t="shared" si="26"/>
        <v/>
      </c>
      <c r="U206" s="14" t="str">
        <f>IF(ISNUMBER(A206),INDEX(НМЦ!N$7:N$300,ROW(B206)-4),"")</f>
        <v/>
      </c>
      <c r="V206" s="48" t="str">
        <f t="shared" si="27"/>
        <v/>
      </c>
    </row>
    <row r="207" spans="1:22" ht="23.25" x14ac:dyDescent="0.35">
      <c r="A207" s="49" t="str">
        <f>IF(ISNUMBER(INDEX(НМЦ!A$7:A$300,ROW(B207)-4)),INDEX(НМЦ!A$7:A$300,ROW(B207)-4),"")</f>
        <v/>
      </c>
      <c r="B207" s="39" t="str">
        <f>IF(ISNUMBER(A207),INDEX(НМЦ!B$7:B$300,ROW(B207)-4),"")</f>
        <v/>
      </c>
      <c r="C207" s="39"/>
      <c r="D207" s="39"/>
      <c r="E207" s="40"/>
      <c r="F207" s="49" t="str">
        <f t="shared" si="21"/>
        <v/>
      </c>
      <c r="J207" s="39" t="str">
        <f>IF(ISNUMBER(A207),НМЦ!$B$3,"")</f>
        <v/>
      </c>
      <c r="K207" s="43" t="str">
        <f>IF(ISNUMBER(A207),VLOOKUP(НМЦ!$B$3,'Справочник данных'!$B$3:$C$92,2,0),"")</f>
        <v/>
      </c>
      <c r="M207" s="49" t="str">
        <f>IF(ISNUMBER(A207),INDEX(НМЦ!D$7:D$300,ROW(B207)-4),"")</f>
        <v/>
      </c>
      <c r="N207" s="30" t="str">
        <f>IF(ISNUMBER(A207),VLOOKUP(INDEX(НМЦ!C$7:C$300,ROW(B207)-4),'Справочник данных'!I$4:J$32,2,0),"")</f>
        <v/>
      </c>
      <c r="O207" s="48" t="str">
        <f t="shared" si="22"/>
        <v/>
      </c>
      <c r="P207" s="48" t="str">
        <f t="shared" si="23"/>
        <v/>
      </c>
      <c r="Q207" s="31" t="str">
        <f t="shared" si="24"/>
        <v/>
      </c>
      <c r="R207" s="48" t="str">
        <f t="shared" si="25"/>
        <v/>
      </c>
      <c r="S207" s="32" t="str">
        <f>IF(ISNUMBER(A207),INDEX(НМЦ!M$7:M$300,ROW(B207)-4),"")</f>
        <v/>
      </c>
      <c r="T207" s="48" t="str">
        <f t="shared" si="26"/>
        <v/>
      </c>
      <c r="U207" s="14" t="str">
        <f>IF(ISNUMBER(A207),INDEX(НМЦ!N$7:N$300,ROW(B207)-4),"")</f>
        <v/>
      </c>
      <c r="V207" s="48" t="str">
        <f t="shared" si="27"/>
        <v/>
      </c>
    </row>
    <row r="208" spans="1:22" ht="23.25" x14ac:dyDescent="0.35">
      <c r="A208" s="49" t="str">
        <f>IF(ISNUMBER(INDEX(НМЦ!A$7:A$300,ROW(B208)-4)),INDEX(НМЦ!A$7:A$300,ROW(B208)-4),"")</f>
        <v/>
      </c>
      <c r="B208" s="39" t="str">
        <f>IF(ISNUMBER(A208),INDEX(НМЦ!B$7:B$300,ROW(B208)-4),"")</f>
        <v/>
      </c>
      <c r="C208" s="39"/>
      <c r="D208" s="39"/>
      <c r="E208" s="40"/>
      <c r="F208" s="49" t="str">
        <f t="shared" si="21"/>
        <v/>
      </c>
      <c r="J208" s="39" t="str">
        <f>IF(ISNUMBER(A208),НМЦ!$B$3,"")</f>
        <v/>
      </c>
      <c r="K208" s="43" t="str">
        <f>IF(ISNUMBER(A208),VLOOKUP(НМЦ!$B$3,'Справочник данных'!$B$3:$C$92,2,0),"")</f>
        <v/>
      </c>
      <c r="M208" s="49" t="str">
        <f>IF(ISNUMBER(A208),INDEX(НМЦ!D$7:D$300,ROW(B208)-4),"")</f>
        <v/>
      </c>
      <c r="N208" s="30" t="str">
        <f>IF(ISNUMBER(A208),VLOOKUP(INDEX(НМЦ!C$7:C$300,ROW(B208)-4),'Справочник данных'!I$4:J$32,2,0),"")</f>
        <v/>
      </c>
      <c r="O208" s="48" t="str">
        <f t="shared" si="22"/>
        <v/>
      </c>
      <c r="P208" s="48" t="str">
        <f t="shared" si="23"/>
        <v/>
      </c>
      <c r="Q208" s="31" t="str">
        <f t="shared" si="24"/>
        <v/>
      </c>
      <c r="R208" s="48" t="str">
        <f t="shared" si="25"/>
        <v/>
      </c>
      <c r="S208" s="32" t="str">
        <f>IF(ISNUMBER(A208),INDEX(НМЦ!M$7:M$300,ROW(B208)-4),"")</f>
        <v/>
      </c>
      <c r="T208" s="48" t="str">
        <f t="shared" si="26"/>
        <v/>
      </c>
      <c r="U208" s="14" t="str">
        <f>IF(ISNUMBER(A208),INDEX(НМЦ!N$7:N$300,ROW(B208)-4),"")</f>
        <v/>
      </c>
      <c r="V208" s="48" t="str">
        <f t="shared" si="27"/>
        <v/>
      </c>
    </row>
    <row r="209" spans="1:22" ht="23.25" x14ac:dyDescent="0.35">
      <c r="A209" s="49" t="str">
        <f>IF(ISNUMBER(INDEX(НМЦ!A$7:A$300,ROW(B209)-4)),INDEX(НМЦ!A$7:A$300,ROW(B209)-4),"")</f>
        <v/>
      </c>
      <c r="B209" s="39" t="str">
        <f>IF(ISNUMBER(A209),INDEX(НМЦ!B$7:B$300,ROW(B209)-4),"")</f>
        <v/>
      </c>
      <c r="C209" s="39"/>
      <c r="D209" s="39"/>
      <c r="E209" s="40"/>
      <c r="F209" s="49" t="str">
        <f t="shared" si="21"/>
        <v/>
      </c>
      <c r="J209" s="39" t="str">
        <f>IF(ISNUMBER(A209),НМЦ!$B$3,"")</f>
        <v/>
      </c>
      <c r="K209" s="43" t="str">
        <f>IF(ISNUMBER(A209),VLOOKUP(НМЦ!$B$3,'Справочник данных'!$B$3:$C$92,2,0),"")</f>
        <v/>
      </c>
      <c r="M209" s="49" t="str">
        <f>IF(ISNUMBER(A209),INDEX(НМЦ!D$7:D$300,ROW(B209)-4),"")</f>
        <v/>
      </c>
      <c r="N209" s="30" t="str">
        <f>IF(ISNUMBER(A209),VLOOKUP(INDEX(НМЦ!C$7:C$300,ROW(B209)-4),'Справочник данных'!I$4:J$32,2,0),"")</f>
        <v/>
      </c>
      <c r="O209" s="48" t="str">
        <f t="shared" si="22"/>
        <v/>
      </c>
      <c r="P209" s="48" t="str">
        <f t="shared" si="23"/>
        <v/>
      </c>
      <c r="Q209" s="31" t="str">
        <f t="shared" si="24"/>
        <v/>
      </c>
      <c r="R209" s="48" t="str">
        <f t="shared" si="25"/>
        <v/>
      </c>
      <c r="S209" s="32" t="str">
        <f>IF(ISNUMBER(A209),INDEX(НМЦ!M$7:M$300,ROW(B209)-4),"")</f>
        <v/>
      </c>
      <c r="T209" s="48" t="str">
        <f t="shared" si="26"/>
        <v/>
      </c>
      <c r="U209" s="14" t="str">
        <f>IF(ISNUMBER(A209),INDEX(НМЦ!N$7:N$300,ROW(B209)-4),"")</f>
        <v/>
      </c>
      <c r="V209" s="48" t="str">
        <f t="shared" si="27"/>
        <v/>
      </c>
    </row>
    <row r="210" spans="1:22" ht="23.25" x14ac:dyDescent="0.35">
      <c r="A210" s="49" t="str">
        <f>IF(ISNUMBER(INDEX(НМЦ!A$7:A$300,ROW(B210)-4)),INDEX(НМЦ!A$7:A$300,ROW(B210)-4),"")</f>
        <v/>
      </c>
      <c r="B210" s="39" t="str">
        <f>IF(ISNUMBER(A210),INDEX(НМЦ!B$7:B$300,ROW(B210)-4),"")</f>
        <v/>
      </c>
      <c r="C210" s="39"/>
      <c r="D210" s="39"/>
      <c r="E210" s="40"/>
      <c r="F210" s="49" t="str">
        <f t="shared" si="21"/>
        <v/>
      </c>
      <c r="J210" s="39" t="str">
        <f>IF(ISNUMBER(A210),НМЦ!$B$3,"")</f>
        <v/>
      </c>
      <c r="K210" s="43" t="str">
        <f>IF(ISNUMBER(A210),VLOOKUP(НМЦ!$B$3,'Справочник данных'!$B$3:$C$92,2,0),"")</f>
        <v/>
      </c>
      <c r="M210" s="49" t="str">
        <f>IF(ISNUMBER(A210),INDEX(НМЦ!D$7:D$300,ROW(B210)-4),"")</f>
        <v/>
      </c>
      <c r="N210" s="30" t="str">
        <f>IF(ISNUMBER(A210),VLOOKUP(INDEX(НМЦ!C$7:C$300,ROW(B210)-4),'Справочник данных'!I$4:J$32,2,0),"")</f>
        <v/>
      </c>
      <c r="O210" s="48" t="str">
        <f t="shared" si="22"/>
        <v/>
      </c>
      <c r="P210" s="48" t="str">
        <f t="shared" si="23"/>
        <v/>
      </c>
      <c r="Q210" s="31" t="str">
        <f t="shared" si="24"/>
        <v/>
      </c>
      <c r="R210" s="48" t="str">
        <f t="shared" si="25"/>
        <v/>
      </c>
      <c r="S210" s="32" t="str">
        <f>IF(ISNUMBER(A210),INDEX(НМЦ!M$7:M$300,ROW(B210)-4),"")</f>
        <v/>
      </c>
      <c r="T210" s="48" t="str">
        <f t="shared" si="26"/>
        <v/>
      </c>
      <c r="U210" s="14" t="str">
        <f>IF(ISNUMBER(A210),INDEX(НМЦ!N$7:N$300,ROW(B210)-4),"")</f>
        <v/>
      </c>
      <c r="V210" s="48" t="str">
        <f t="shared" si="27"/>
        <v/>
      </c>
    </row>
    <row r="211" spans="1:22" ht="23.25" x14ac:dyDescent="0.35">
      <c r="A211" s="49" t="str">
        <f>IF(ISNUMBER(INDEX(НМЦ!A$7:A$300,ROW(B211)-4)),INDEX(НМЦ!A$7:A$300,ROW(B211)-4),"")</f>
        <v/>
      </c>
      <c r="B211" s="39" t="str">
        <f>IF(ISNUMBER(A211),INDEX(НМЦ!B$7:B$300,ROW(B211)-4),"")</f>
        <v/>
      </c>
      <c r="C211" s="39"/>
      <c r="D211" s="39"/>
      <c r="E211" s="40"/>
      <c r="F211" s="49" t="str">
        <f t="shared" si="21"/>
        <v/>
      </c>
      <c r="J211" s="39" t="str">
        <f>IF(ISNUMBER(A211),НМЦ!$B$3,"")</f>
        <v/>
      </c>
      <c r="K211" s="43" t="str">
        <f>IF(ISNUMBER(A211),VLOOKUP(НМЦ!$B$3,'Справочник данных'!$B$3:$C$92,2,0),"")</f>
        <v/>
      </c>
      <c r="M211" s="49" t="str">
        <f>IF(ISNUMBER(A211),INDEX(НМЦ!D$7:D$300,ROW(B211)-4),"")</f>
        <v/>
      </c>
      <c r="N211" s="30" t="str">
        <f>IF(ISNUMBER(A211),VLOOKUP(INDEX(НМЦ!C$7:C$300,ROW(B211)-4),'Справочник данных'!I$4:J$32,2,0),"")</f>
        <v/>
      </c>
      <c r="O211" s="48" t="str">
        <f t="shared" si="22"/>
        <v/>
      </c>
      <c r="P211" s="48" t="str">
        <f t="shared" si="23"/>
        <v/>
      </c>
      <c r="Q211" s="31" t="str">
        <f t="shared" si="24"/>
        <v/>
      </c>
      <c r="R211" s="48" t="str">
        <f t="shared" si="25"/>
        <v/>
      </c>
      <c r="S211" s="32" t="str">
        <f>IF(ISNUMBER(A211),INDEX(НМЦ!M$7:M$300,ROW(B211)-4),"")</f>
        <v/>
      </c>
      <c r="T211" s="48" t="str">
        <f t="shared" si="26"/>
        <v/>
      </c>
      <c r="U211" s="14" t="str">
        <f>IF(ISNUMBER(A211),INDEX(НМЦ!N$7:N$300,ROW(B211)-4),"")</f>
        <v/>
      </c>
      <c r="V211" s="48" t="str">
        <f t="shared" si="27"/>
        <v/>
      </c>
    </row>
    <row r="212" spans="1:22" ht="23.25" x14ac:dyDescent="0.35">
      <c r="A212" s="49" t="str">
        <f>IF(ISNUMBER(INDEX(НМЦ!A$7:A$300,ROW(B212)-4)),INDEX(НМЦ!A$7:A$300,ROW(B212)-4),"")</f>
        <v/>
      </c>
      <c r="B212" s="39" t="str">
        <f>IF(ISNUMBER(A212),INDEX(НМЦ!B$7:B$300,ROW(B212)-4),"")</f>
        <v/>
      </c>
      <c r="C212" s="39"/>
      <c r="D212" s="39"/>
      <c r="E212" s="40"/>
      <c r="F212" s="49" t="str">
        <f t="shared" si="21"/>
        <v/>
      </c>
      <c r="J212" s="39" t="str">
        <f>IF(ISNUMBER(A212),НМЦ!$B$3,"")</f>
        <v/>
      </c>
      <c r="K212" s="43" t="str">
        <f>IF(ISNUMBER(A212),VLOOKUP(НМЦ!$B$3,'Справочник данных'!$B$3:$C$92,2,0),"")</f>
        <v/>
      </c>
      <c r="M212" s="49" t="str">
        <f>IF(ISNUMBER(A212),INDEX(НМЦ!D$7:D$300,ROW(B212)-4),"")</f>
        <v/>
      </c>
      <c r="N212" s="30" t="str">
        <f>IF(ISNUMBER(A212),VLOOKUP(INDEX(НМЦ!C$7:C$300,ROW(B212)-4),'Справочник данных'!I$4:J$32,2,0),"")</f>
        <v/>
      </c>
      <c r="O212" s="48" t="str">
        <f t="shared" si="22"/>
        <v/>
      </c>
      <c r="P212" s="48" t="str">
        <f t="shared" si="23"/>
        <v/>
      </c>
      <c r="Q212" s="31" t="str">
        <f t="shared" si="24"/>
        <v/>
      </c>
      <c r="R212" s="48" t="str">
        <f t="shared" si="25"/>
        <v/>
      </c>
      <c r="S212" s="32" t="str">
        <f>IF(ISNUMBER(A212),INDEX(НМЦ!M$7:M$300,ROW(B212)-4),"")</f>
        <v/>
      </c>
      <c r="T212" s="48" t="str">
        <f t="shared" si="26"/>
        <v/>
      </c>
      <c r="U212" s="14" t="str">
        <f>IF(ISNUMBER(A212),INDEX(НМЦ!N$7:N$300,ROW(B212)-4),"")</f>
        <v/>
      </c>
      <c r="V212" s="48" t="str">
        <f t="shared" si="27"/>
        <v/>
      </c>
    </row>
    <row r="213" spans="1:22" ht="23.25" x14ac:dyDescent="0.35">
      <c r="A213" s="49" t="str">
        <f>IF(ISNUMBER(INDEX(НМЦ!A$7:A$300,ROW(B213)-4)),INDEX(НМЦ!A$7:A$300,ROW(B213)-4),"")</f>
        <v/>
      </c>
      <c r="B213" s="39" t="str">
        <f>IF(ISNUMBER(A213),INDEX(НМЦ!B$7:B$300,ROW(B213)-4),"")</f>
        <v/>
      </c>
      <c r="C213" s="39"/>
      <c r="D213" s="39"/>
      <c r="E213" s="40"/>
      <c r="F213" s="49" t="str">
        <f t="shared" si="21"/>
        <v/>
      </c>
      <c r="J213" s="39" t="str">
        <f>IF(ISNUMBER(A213),НМЦ!$B$3,"")</f>
        <v/>
      </c>
      <c r="K213" s="43" t="str">
        <f>IF(ISNUMBER(A213),VLOOKUP(НМЦ!$B$3,'Справочник данных'!$B$3:$C$92,2,0),"")</f>
        <v/>
      </c>
      <c r="M213" s="49" t="str">
        <f>IF(ISNUMBER(A213),INDEX(НМЦ!D$7:D$300,ROW(B213)-4),"")</f>
        <v/>
      </c>
      <c r="N213" s="30" t="str">
        <f>IF(ISNUMBER(A213),VLOOKUP(INDEX(НМЦ!C$7:C$300,ROW(B213)-4),'Справочник данных'!I$4:J$32,2,0),"")</f>
        <v/>
      </c>
      <c r="O213" s="48" t="str">
        <f t="shared" si="22"/>
        <v/>
      </c>
      <c r="P213" s="48" t="str">
        <f t="shared" si="23"/>
        <v/>
      </c>
      <c r="Q213" s="31" t="str">
        <f t="shared" si="24"/>
        <v/>
      </c>
      <c r="R213" s="48" t="str">
        <f t="shared" si="25"/>
        <v/>
      </c>
      <c r="S213" s="32" t="str">
        <f>IF(ISNUMBER(A213),INDEX(НМЦ!M$7:M$300,ROW(B213)-4),"")</f>
        <v/>
      </c>
      <c r="T213" s="48" t="str">
        <f t="shared" si="26"/>
        <v/>
      </c>
      <c r="U213" s="14" t="str">
        <f>IF(ISNUMBER(A213),INDEX(НМЦ!N$7:N$300,ROW(B213)-4),"")</f>
        <v/>
      </c>
      <c r="V213" s="48" t="str">
        <f t="shared" si="27"/>
        <v/>
      </c>
    </row>
    <row r="214" spans="1:22" ht="23.25" x14ac:dyDescent="0.35">
      <c r="A214" s="49" t="str">
        <f>IF(ISNUMBER(INDEX(НМЦ!A$7:A$300,ROW(B214)-4)),INDEX(НМЦ!A$7:A$300,ROW(B214)-4),"")</f>
        <v/>
      </c>
      <c r="B214" s="39" t="str">
        <f>IF(ISNUMBER(A214),INDEX(НМЦ!B$7:B$300,ROW(B214)-4),"")</f>
        <v/>
      </c>
      <c r="C214" s="39"/>
      <c r="D214" s="39"/>
      <c r="E214" s="40"/>
      <c r="F214" s="49" t="str">
        <f t="shared" si="21"/>
        <v/>
      </c>
      <c r="J214" s="39" t="str">
        <f>IF(ISNUMBER(A214),НМЦ!$B$3,"")</f>
        <v/>
      </c>
      <c r="K214" s="43" t="str">
        <f>IF(ISNUMBER(A214),VLOOKUP(НМЦ!$B$3,'Справочник данных'!$B$3:$C$92,2,0),"")</f>
        <v/>
      </c>
      <c r="M214" s="49" t="str">
        <f>IF(ISNUMBER(A214),INDEX(НМЦ!D$7:D$300,ROW(B214)-4),"")</f>
        <v/>
      </c>
      <c r="N214" s="30" t="str">
        <f>IF(ISNUMBER(A214),VLOOKUP(INDEX(НМЦ!C$7:C$300,ROW(B214)-4),'Справочник данных'!I$4:J$32,2,0),"")</f>
        <v/>
      </c>
      <c r="O214" s="48" t="str">
        <f t="shared" si="22"/>
        <v/>
      </c>
      <c r="P214" s="48" t="str">
        <f t="shared" si="23"/>
        <v/>
      </c>
      <c r="Q214" s="31" t="str">
        <f t="shared" si="24"/>
        <v/>
      </c>
      <c r="R214" s="48" t="str">
        <f t="shared" si="25"/>
        <v/>
      </c>
      <c r="S214" s="32" t="str">
        <f>IF(ISNUMBER(A214),INDEX(НМЦ!M$7:M$300,ROW(B214)-4),"")</f>
        <v/>
      </c>
      <c r="T214" s="48" t="str">
        <f t="shared" si="26"/>
        <v/>
      </c>
      <c r="U214" s="14" t="str">
        <f>IF(ISNUMBER(A214),INDEX(НМЦ!N$7:N$300,ROW(B214)-4),"")</f>
        <v/>
      </c>
      <c r="V214" s="48" t="str">
        <f t="shared" si="27"/>
        <v/>
      </c>
    </row>
    <row r="215" spans="1:22" ht="23.25" x14ac:dyDescent="0.35">
      <c r="A215" s="49" t="str">
        <f>IF(ISNUMBER(INDEX(НМЦ!A$7:A$300,ROW(B215)-4)),INDEX(НМЦ!A$7:A$300,ROW(B215)-4),"")</f>
        <v/>
      </c>
      <c r="B215" s="39" t="str">
        <f>IF(ISNUMBER(A215),INDEX(НМЦ!B$7:B$300,ROW(B215)-4),"")</f>
        <v/>
      </c>
      <c r="C215" s="39"/>
      <c r="D215" s="39"/>
      <c r="E215" s="40"/>
      <c r="F215" s="49" t="str">
        <f t="shared" si="21"/>
        <v/>
      </c>
      <c r="J215" s="39" t="str">
        <f>IF(ISNUMBER(A215),НМЦ!$B$3,"")</f>
        <v/>
      </c>
      <c r="K215" s="43" t="str">
        <f>IF(ISNUMBER(A215),VLOOKUP(НМЦ!$B$3,'Справочник данных'!$B$3:$C$92,2,0),"")</f>
        <v/>
      </c>
      <c r="M215" s="49" t="str">
        <f>IF(ISNUMBER(A215),INDEX(НМЦ!D$7:D$300,ROW(B215)-4),"")</f>
        <v/>
      </c>
      <c r="N215" s="30" t="str">
        <f>IF(ISNUMBER(A215),VLOOKUP(INDEX(НМЦ!C$7:C$300,ROW(B215)-4),'Справочник данных'!I$4:J$32,2,0),"")</f>
        <v/>
      </c>
      <c r="O215" s="48" t="str">
        <f t="shared" si="22"/>
        <v/>
      </c>
      <c r="P215" s="48" t="str">
        <f t="shared" si="23"/>
        <v/>
      </c>
      <c r="Q215" s="31" t="str">
        <f t="shared" si="24"/>
        <v/>
      </c>
      <c r="R215" s="48" t="str">
        <f t="shared" si="25"/>
        <v/>
      </c>
      <c r="S215" s="32" t="str">
        <f>IF(ISNUMBER(A215),INDEX(НМЦ!M$7:M$300,ROW(B215)-4),"")</f>
        <v/>
      </c>
      <c r="T215" s="48" t="str">
        <f t="shared" si="26"/>
        <v/>
      </c>
      <c r="U215" s="14" t="str">
        <f>IF(ISNUMBER(A215),INDEX(НМЦ!N$7:N$300,ROW(B215)-4),"")</f>
        <v/>
      </c>
      <c r="V215" s="48" t="str">
        <f t="shared" si="27"/>
        <v/>
      </c>
    </row>
    <row r="216" spans="1:22" ht="23.25" x14ac:dyDescent="0.35">
      <c r="A216" s="49" t="str">
        <f>IF(ISNUMBER(INDEX(НМЦ!A$7:A$300,ROW(B216)-4)),INDEX(НМЦ!A$7:A$300,ROW(B216)-4),"")</f>
        <v/>
      </c>
      <c r="B216" s="39" t="str">
        <f>IF(ISNUMBER(A216),INDEX(НМЦ!B$7:B$300,ROW(B216)-4),"")</f>
        <v/>
      </c>
      <c r="C216" s="39"/>
      <c r="D216" s="39"/>
      <c r="E216" s="40"/>
      <c r="F216" s="49" t="str">
        <f t="shared" si="21"/>
        <v/>
      </c>
      <c r="J216" s="39" t="str">
        <f>IF(ISNUMBER(A216),НМЦ!$B$3,"")</f>
        <v/>
      </c>
      <c r="K216" s="43" t="str">
        <f>IF(ISNUMBER(A216),VLOOKUP(НМЦ!$B$3,'Справочник данных'!$B$3:$C$92,2,0),"")</f>
        <v/>
      </c>
      <c r="M216" s="49" t="str">
        <f>IF(ISNUMBER(A216),INDEX(НМЦ!D$7:D$300,ROW(B216)-4),"")</f>
        <v/>
      </c>
      <c r="N216" s="30" t="str">
        <f>IF(ISNUMBER(A216),VLOOKUP(INDEX(НМЦ!C$7:C$300,ROW(B216)-4),'Справочник данных'!I$4:J$32,2,0),"")</f>
        <v/>
      </c>
      <c r="O216" s="48" t="str">
        <f t="shared" si="22"/>
        <v/>
      </c>
      <c r="P216" s="48" t="str">
        <f t="shared" si="23"/>
        <v/>
      </c>
      <c r="Q216" s="31" t="str">
        <f t="shared" si="24"/>
        <v/>
      </c>
      <c r="R216" s="48" t="str">
        <f t="shared" si="25"/>
        <v/>
      </c>
      <c r="S216" s="32" t="str">
        <f>IF(ISNUMBER(A216),INDEX(НМЦ!M$7:M$300,ROW(B216)-4),"")</f>
        <v/>
      </c>
      <c r="T216" s="48" t="str">
        <f t="shared" si="26"/>
        <v/>
      </c>
      <c r="U216" s="14" t="str">
        <f>IF(ISNUMBER(A216),INDEX(НМЦ!N$7:N$300,ROW(B216)-4),"")</f>
        <v/>
      </c>
      <c r="V216" s="48" t="str">
        <f t="shared" si="27"/>
        <v/>
      </c>
    </row>
    <row r="217" spans="1:22" ht="23.25" x14ac:dyDescent="0.35">
      <c r="A217" s="49" t="str">
        <f>IF(ISNUMBER(INDEX(НМЦ!A$7:A$300,ROW(B217)-4)),INDEX(НМЦ!A$7:A$300,ROW(B217)-4),"")</f>
        <v/>
      </c>
      <c r="B217" s="39" t="str">
        <f>IF(ISNUMBER(A217),INDEX(НМЦ!B$7:B$300,ROW(B217)-4),"")</f>
        <v/>
      </c>
      <c r="C217" s="39"/>
      <c r="D217" s="39"/>
      <c r="E217" s="40"/>
      <c r="F217" s="49" t="str">
        <f t="shared" si="21"/>
        <v/>
      </c>
      <c r="J217" s="39" t="str">
        <f>IF(ISNUMBER(A217),НМЦ!$B$3,"")</f>
        <v/>
      </c>
      <c r="K217" s="43" t="str">
        <f>IF(ISNUMBER(A217),VLOOKUP(НМЦ!$B$3,'Справочник данных'!$B$3:$C$92,2,0),"")</f>
        <v/>
      </c>
      <c r="M217" s="49" t="str">
        <f>IF(ISNUMBER(A217),INDEX(НМЦ!D$7:D$300,ROW(B217)-4),"")</f>
        <v/>
      </c>
      <c r="N217" s="30" t="str">
        <f>IF(ISNUMBER(A217),VLOOKUP(INDEX(НМЦ!C$7:C$300,ROW(B217)-4),'Справочник данных'!I$4:J$32,2,0),"")</f>
        <v/>
      </c>
      <c r="O217" s="48" t="str">
        <f t="shared" si="22"/>
        <v/>
      </c>
      <c r="P217" s="48" t="str">
        <f t="shared" si="23"/>
        <v/>
      </c>
      <c r="Q217" s="31" t="str">
        <f t="shared" si="24"/>
        <v/>
      </c>
      <c r="R217" s="48" t="str">
        <f t="shared" si="25"/>
        <v/>
      </c>
      <c r="S217" s="32" t="str">
        <f>IF(ISNUMBER(A217),INDEX(НМЦ!M$7:M$300,ROW(B217)-4),"")</f>
        <v/>
      </c>
      <c r="T217" s="48" t="str">
        <f t="shared" si="26"/>
        <v/>
      </c>
      <c r="U217" s="14" t="str">
        <f>IF(ISNUMBER(A217),INDEX(НМЦ!N$7:N$300,ROW(B217)-4),"")</f>
        <v/>
      </c>
      <c r="V217" s="48" t="str">
        <f t="shared" si="27"/>
        <v/>
      </c>
    </row>
    <row r="218" spans="1:22" ht="23.25" x14ac:dyDescent="0.35">
      <c r="A218" s="49" t="str">
        <f>IF(ISNUMBER(INDEX(НМЦ!A$7:A$300,ROW(B218)-4)),INDEX(НМЦ!A$7:A$300,ROW(B218)-4),"")</f>
        <v/>
      </c>
      <c r="B218" s="39" t="str">
        <f>IF(ISNUMBER(A218),INDEX(НМЦ!B$7:B$300,ROW(B218)-4),"")</f>
        <v/>
      </c>
      <c r="C218" s="39"/>
      <c r="D218" s="39"/>
      <c r="E218" s="40"/>
      <c r="F218" s="49" t="str">
        <f t="shared" si="21"/>
        <v/>
      </c>
      <c r="J218" s="39" t="str">
        <f>IF(ISNUMBER(A218),НМЦ!$B$3,"")</f>
        <v/>
      </c>
      <c r="K218" s="43" t="str">
        <f>IF(ISNUMBER(A218),VLOOKUP(НМЦ!$B$3,'Справочник данных'!$B$3:$C$92,2,0),"")</f>
        <v/>
      </c>
      <c r="M218" s="49" t="str">
        <f>IF(ISNUMBER(A218),INDEX(НМЦ!D$7:D$300,ROW(B218)-4),"")</f>
        <v/>
      </c>
      <c r="N218" s="30" t="str">
        <f>IF(ISNUMBER(A218),VLOOKUP(INDEX(НМЦ!C$7:C$300,ROW(B218)-4),'Справочник данных'!I$4:J$32,2,0),"")</f>
        <v/>
      </c>
      <c r="O218" s="48" t="str">
        <f t="shared" si="22"/>
        <v/>
      </c>
      <c r="P218" s="48" t="str">
        <f t="shared" si="23"/>
        <v/>
      </c>
      <c r="Q218" s="31" t="str">
        <f t="shared" si="24"/>
        <v/>
      </c>
      <c r="R218" s="48" t="str">
        <f t="shared" si="25"/>
        <v/>
      </c>
      <c r="S218" s="32" t="str">
        <f>IF(ISNUMBER(A218),INDEX(НМЦ!M$7:M$300,ROW(B218)-4),"")</f>
        <v/>
      </c>
      <c r="T218" s="48" t="str">
        <f t="shared" si="26"/>
        <v/>
      </c>
      <c r="U218" s="14" t="str">
        <f>IF(ISNUMBER(A218),INDEX(НМЦ!N$7:N$300,ROW(B218)-4),"")</f>
        <v/>
      </c>
      <c r="V218" s="48" t="str">
        <f t="shared" si="27"/>
        <v/>
      </c>
    </row>
    <row r="219" spans="1:22" ht="23.25" x14ac:dyDescent="0.35">
      <c r="A219" s="49" t="str">
        <f>IF(ISNUMBER(INDEX(НМЦ!A$7:A$300,ROW(B219)-4)),INDEX(НМЦ!A$7:A$300,ROW(B219)-4),"")</f>
        <v/>
      </c>
      <c r="B219" s="39" t="str">
        <f>IF(ISNUMBER(A219),INDEX(НМЦ!B$7:B$300,ROW(B219)-4),"")</f>
        <v/>
      </c>
      <c r="C219" s="39"/>
      <c r="D219" s="39"/>
      <c r="E219" s="40"/>
      <c r="F219" s="49" t="str">
        <f t="shared" si="21"/>
        <v/>
      </c>
      <c r="J219" s="39" t="str">
        <f>IF(ISNUMBER(A219),НМЦ!$B$3,"")</f>
        <v/>
      </c>
      <c r="K219" s="43" t="str">
        <f>IF(ISNUMBER(A219),VLOOKUP(НМЦ!$B$3,'Справочник данных'!$B$3:$C$92,2,0),"")</f>
        <v/>
      </c>
      <c r="M219" s="49" t="str">
        <f>IF(ISNUMBER(A219),INDEX(НМЦ!D$7:D$300,ROW(B219)-4),"")</f>
        <v/>
      </c>
      <c r="N219" s="30" t="str">
        <f>IF(ISNUMBER(A219),VLOOKUP(INDEX(НМЦ!C$7:C$300,ROW(B219)-4),'Справочник данных'!I$4:J$32,2,0),"")</f>
        <v/>
      </c>
      <c r="O219" s="48" t="str">
        <f t="shared" si="22"/>
        <v/>
      </c>
      <c r="P219" s="48" t="str">
        <f t="shared" si="23"/>
        <v/>
      </c>
      <c r="Q219" s="31" t="str">
        <f t="shared" si="24"/>
        <v/>
      </c>
      <c r="R219" s="48" t="str">
        <f t="shared" si="25"/>
        <v/>
      </c>
      <c r="S219" s="32" t="str">
        <f>IF(ISNUMBER(A219),INDEX(НМЦ!M$7:M$300,ROW(B219)-4),"")</f>
        <v/>
      </c>
      <c r="T219" s="48" t="str">
        <f t="shared" si="26"/>
        <v/>
      </c>
      <c r="U219" s="14" t="str">
        <f>IF(ISNUMBER(A219),INDEX(НМЦ!N$7:N$300,ROW(B219)-4),"")</f>
        <v/>
      </c>
      <c r="V219" s="48" t="str">
        <f t="shared" si="27"/>
        <v/>
      </c>
    </row>
    <row r="220" spans="1:22" ht="23.25" x14ac:dyDescent="0.35">
      <c r="A220" s="49" t="str">
        <f>IF(ISNUMBER(INDEX(НМЦ!A$7:A$300,ROW(B220)-4)),INDEX(НМЦ!A$7:A$300,ROW(B220)-4),"")</f>
        <v/>
      </c>
      <c r="B220" s="39" t="str">
        <f>IF(ISNUMBER(A220),INDEX(НМЦ!B$7:B$300,ROW(B220)-4),"")</f>
        <v/>
      </c>
      <c r="C220" s="39"/>
      <c r="D220" s="39"/>
      <c r="E220" s="40"/>
      <c r="F220" s="49" t="str">
        <f t="shared" si="21"/>
        <v/>
      </c>
      <c r="J220" s="39" t="str">
        <f>IF(ISNUMBER(A220),НМЦ!$B$3,"")</f>
        <v/>
      </c>
      <c r="K220" s="43" t="str">
        <f>IF(ISNUMBER(A220),VLOOKUP(НМЦ!$B$3,'Справочник данных'!$B$3:$C$92,2,0),"")</f>
        <v/>
      </c>
      <c r="M220" s="49" t="str">
        <f>IF(ISNUMBER(A220),INDEX(НМЦ!D$7:D$300,ROW(B220)-4),"")</f>
        <v/>
      </c>
      <c r="N220" s="30" t="str">
        <f>IF(ISNUMBER(A220),VLOOKUP(INDEX(НМЦ!C$7:C$300,ROW(B220)-4),'Справочник данных'!I$4:J$32,2,0),"")</f>
        <v/>
      </c>
      <c r="O220" s="48" t="str">
        <f t="shared" si="22"/>
        <v/>
      </c>
      <c r="P220" s="48" t="str">
        <f t="shared" si="23"/>
        <v/>
      </c>
      <c r="Q220" s="31" t="str">
        <f t="shared" si="24"/>
        <v/>
      </c>
      <c r="R220" s="48" t="str">
        <f t="shared" si="25"/>
        <v/>
      </c>
      <c r="S220" s="32" t="str">
        <f>IF(ISNUMBER(A220),INDEX(НМЦ!M$7:M$300,ROW(B220)-4),"")</f>
        <v/>
      </c>
      <c r="T220" s="48" t="str">
        <f t="shared" si="26"/>
        <v/>
      </c>
      <c r="U220" s="14" t="str">
        <f>IF(ISNUMBER(A220),INDEX(НМЦ!N$7:N$300,ROW(B220)-4),"")</f>
        <v/>
      </c>
      <c r="V220" s="48" t="str">
        <f t="shared" si="27"/>
        <v/>
      </c>
    </row>
    <row r="221" spans="1:22" ht="23.25" x14ac:dyDescent="0.35">
      <c r="A221" s="49" t="str">
        <f>IF(ISNUMBER(INDEX(НМЦ!A$7:A$300,ROW(B221)-4)),INDEX(НМЦ!A$7:A$300,ROW(B221)-4),"")</f>
        <v/>
      </c>
      <c r="B221" s="39" t="str">
        <f>IF(ISNUMBER(A221),INDEX(НМЦ!B$7:B$300,ROW(B221)-4),"")</f>
        <v/>
      </c>
      <c r="C221" s="39"/>
      <c r="D221" s="39"/>
      <c r="E221" s="40"/>
      <c r="F221" s="49" t="str">
        <f t="shared" si="21"/>
        <v/>
      </c>
      <c r="J221" s="39" t="str">
        <f>IF(ISNUMBER(A221),НМЦ!$B$3,"")</f>
        <v/>
      </c>
      <c r="K221" s="43" t="str">
        <f>IF(ISNUMBER(A221),VLOOKUP(НМЦ!$B$3,'Справочник данных'!$B$3:$C$92,2,0),"")</f>
        <v/>
      </c>
      <c r="M221" s="49" t="str">
        <f>IF(ISNUMBER(A221),INDEX(НМЦ!D$7:D$300,ROW(B221)-4),"")</f>
        <v/>
      </c>
      <c r="N221" s="30" t="str">
        <f>IF(ISNUMBER(A221),VLOOKUP(INDEX(НМЦ!C$7:C$300,ROW(B221)-4),'Справочник данных'!I$4:J$32,2,0),"")</f>
        <v/>
      </c>
      <c r="O221" s="48" t="str">
        <f t="shared" si="22"/>
        <v/>
      </c>
      <c r="P221" s="48" t="str">
        <f t="shared" si="23"/>
        <v/>
      </c>
      <c r="Q221" s="31" t="str">
        <f t="shared" si="24"/>
        <v/>
      </c>
      <c r="R221" s="48" t="str">
        <f t="shared" si="25"/>
        <v/>
      </c>
      <c r="S221" s="32" t="str">
        <f>IF(ISNUMBER(A221),INDEX(НМЦ!M$7:M$300,ROW(B221)-4),"")</f>
        <v/>
      </c>
      <c r="T221" s="48" t="str">
        <f t="shared" si="26"/>
        <v/>
      </c>
      <c r="U221" s="14" t="str">
        <f>IF(ISNUMBER(A221),INDEX(НМЦ!N$7:N$300,ROW(B221)-4),"")</f>
        <v/>
      </c>
      <c r="V221" s="48" t="str">
        <f t="shared" si="27"/>
        <v/>
      </c>
    </row>
    <row r="222" spans="1:22" ht="23.25" x14ac:dyDescent="0.35">
      <c r="A222" s="49" t="str">
        <f>IF(ISNUMBER(INDEX(НМЦ!A$7:A$300,ROW(B222)-4)),INDEX(НМЦ!A$7:A$300,ROW(B222)-4),"")</f>
        <v/>
      </c>
      <c r="B222" s="39" t="str">
        <f>IF(ISNUMBER(A222),INDEX(НМЦ!B$7:B$300,ROW(B222)-4),"")</f>
        <v/>
      </c>
      <c r="C222" s="39"/>
      <c r="D222" s="39"/>
      <c r="E222" s="40"/>
      <c r="F222" s="49" t="str">
        <f t="shared" si="21"/>
        <v/>
      </c>
      <c r="J222" s="39" t="str">
        <f>IF(ISNUMBER(A222),НМЦ!$B$3,"")</f>
        <v/>
      </c>
      <c r="K222" s="43" t="str">
        <f>IF(ISNUMBER(A222),VLOOKUP(НМЦ!$B$3,'Справочник данных'!$B$3:$C$92,2,0),"")</f>
        <v/>
      </c>
      <c r="M222" s="49" t="str">
        <f>IF(ISNUMBER(A222),INDEX(НМЦ!D$7:D$300,ROW(B222)-4),"")</f>
        <v/>
      </c>
      <c r="N222" s="30" t="str">
        <f>IF(ISNUMBER(A222),VLOOKUP(INDEX(НМЦ!C$7:C$300,ROW(B222)-4),'Справочник данных'!I$4:J$32,2,0),"")</f>
        <v/>
      </c>
      <c r="O222" s="48" t="str">
        <f t="shared" si="22"/>
        <v/>
      </c>
      <c r="P222" s="48" t="str">
        <f t="shared" si="23"/>
        <v/>
      </c>
      <c r="Q222" s="31" t="str">
        <f t="shared" si="24"/>
        <v/>
      </c>
      <c r="R222" s="48" t="str">
        <f t="shared" si="25"/>
        <v/>
      </c>
      <c r="S222" s="32" t="str">
        <f>IF(ISNUMBER(A222),INDEX(НМЦ!M$7:M$300,ROW(B222)-4),"")</f>
        <v/>
      </c>
      <c r="T222" s="48" t="str">
        <f t="shared" si="26"/>
        <v/>
      </c>
      <c r="U222" s="14" t="str">
        <f>IF(ISNUMBER(A222),INDEX(НМЦ!N$7:N$300,ROW(B222)-4),"")</f>
        <v/>
      </c>
      <c r="V222" s="48" t="str">
        <f t="shared" si="27"/>
        <v/>
      </c>
    </row>
    <row r="223" spans="1:22" ht="23.25" x14ac:dyDescent="0.35">
      <c r="A223" s="49" t="str">
        <f>IF(ISNUMBER(INDEX(НМЦ!A$7:A$300,ROW(B223)-4)),INDEX(НМЦ!A$7:A$300,ROW(B223)-4),"")</f>
        <v/>
      </c>
      <c r="B223" s="39" t="str">
        <f>IF(ISNUMBER(A223),INDEX(НМЦ!B$7:B$300,ROW(B223)-4),"")</f>
        <v/>
      </c>
      <c r="C223" s="39"/>
      <c r="D223" s="39"/>
      <c r="E223" s="40"/>
      <c r="F223" s="49" t="str">
        <f t="shared" si="21"/>
        <v/>
      </c>
      <c r="J223" s="39" t="str">
        <f>IF(ISNUMBER(A223),НМЦ!$B$3,"")</f>
        <v/>
      </c>
      <c r="K223" s="43" t="str">
        <f>IF(ISNUMBER(A223),VLOOKUP(НМЦ!$B$3,'Справочник данных'!$B$3:$C$92,2,0),"")</f>
        <v/>
      </c>
      <c r="M223" s="49" t="str">
        <f>IF(ISNUMBER(A223),INDEX(НМЦ!D$7:D$300,ROW(B223)-4),"")</f>
        <v/>
      </c>
      <c r="N223" s="30" t="str">
        <f>IF(ISNUMBER(A223),VLOOKUP(INDEX(НМЦ!C$7:C$300,ROW(B223)-4),'Справочник данных'!I$4:J$32,2,0),"")</f>
        <v/>
      </c>
      <c r="O223" s="48" t="str">
        <f t="shared" si="22"/>
        <v/>
      </c>
      <c r="P223" s="48" t="str">
        <f t="shared" si="23"/>
        <v/>
      </c>
      <c r="Q223" s="31" t="str">
        <f t="shared" si="24"/>
        <v/>
      </c>
      <c r="R223" s="48" t="str">
        <f t="shared" si="25"/>
        <v/>
      </c>
      <c r="S223" s="32" t="str">
        <f>IF(ISNUMBER(A223),INDEX(НМЦ!M$7:M$300,ROW(B223)-4),"")</f>
        <v/>
      </c>
      <c r="T223" s="48" t="str">
        <f t="shared" si="26"/>
        <v/>
      </c>
      <c r="U223" s="14" t="str">
        <f>IF(ISNUMBER(A223),INDEX(НМЦ!N$7:N$300,ROW(B223)-4),"")</f>
        <v/>
      </c>
      <c r="V223" s="48" t="str">
        <f t="shared" si="27"/>
        <v/>
      </c>
    </row>
    <row r="224" spans="1:22" ht="23.25" x14ac:dyDescent="0.35">
      <c r="A224" s="49" t="str">
        <f>IF(ISNUMBER(INDEX(НМЦ!A$7:A$300,ROW(B224)-4)),INDEX(НМЦ!A$7:A$300,ROW(B224)-4),"")</f>
        <v/>
      </c>
      <c r="B224" s="39" t="str">
        <f>IF(ISNUMBER(A224),INDEX(НМЦ!B$7:B$300,ROW(B224)-4),"")</f>
        <v/>
      </c>
      <c r="C224" s="39"/>
      <c r="D224" s="39"/>
      <c r="E224" s="40"/>
      <c r="F224" s="49" t="str">
        <f t="shared" si="21"/>
        <v/>
      </c>
      <c r="J224" s="39" t="str">
        <f>IF(ISNUMBER(A224),НМЦ!$B$3,"")</f>
        <v/>
      </c>
      <c r="K224" s="43" t="str">
        <f>IF(ISNUMBER(A224),VLOOKUP(НМЦ!$B$3,'Справочник данных'!$B$3:$C$92,2,0),"")</f>
        <v/>
      </c>
      <c r="M224" s="49" t="str">
        <f>IF(ISNUMBER(A224),INDEX(НМЦ!D$7:D$300,ROW(B224)-4),"")</f>
        <v/>
      </c>
      <c r="N224" s="30" t="str">
        <f>IF(ISNUMBER(A224),VLOOKUP(INDEX(НМЦ!C$7:C$300,ROW(B224)-4),'Справочник данных'!I$4:J$32,2,0),"")</f>
        <v/>
      </c>
      <c r="O224" s="48" t="str">
        <f t="shared" si="22"/>
        <v/>
      </c>
      <c r="P224" s="48" t="str">
        <f t="shared" si="23"/>
        <v/>
      </c>
      <c r="Q224" s="31" t="str">
        <f t="shared" si="24"/>
        <v/>
      </c>
      <c r="R224" s="48" t="str">
        <f t="shared" si="25"/>
        <v/>
      </c>
      <c r="S224" s="32" t="str">
        <f>IF(ISNUMBER(A224),INDEX(НМЦ!M$7:M$300,ROW(B224)-4),"")</f>
        <v/>
      </c>
      <c r="T224" s="48" t="str">
        <f t="shared" si="26"/>
        <v/>
      </c>
      <c r="U224" s="14" t="str">
        <f>IF(ISNUMBER(A224),INDEX(НМЦ!N$7:N$300,ROW(B224)-4),"")</f>
        <v/>
      </c>
      <c r="V224" s="48" t="str">
        <f t="shared" si="27"/>
        <v/>
      </c>
    </row>
    <row r="225" spans="1:22" ht="23.25" x14ac:dyDescent="0.35">
      <c r="A225" s="49" t="str">
        <f>IF(ISNUMBER(INDEX(НМЦ!A$7:A$300,ROW(B225)-4)),INDEX(НМЦ!A$7:A$300,ROW(B225)-4),"")</f>
        <v/>
      </c>
      <c r="B225" s="39" t="str">
        <f>IF(ISNUMBER(A225),INDEX(НМЦ!B$7:B$300,ROW(B225)-4),"")</f>
        <v/>
      </c>
      <c r="C225" s="39"/>
      <c r="D225" s="39"/>
      <c r="E225" s="40"/>
      <c r="F225" s="49" t="str">
        <f t="shared" si="21"/>
        <v/>
      </c>
      <c r="J225" s="39" t="str">
        <f>IF(ISNUMBER(A225),НМЦ!$B$3,"")</f>
        <v/>
      </c>
      <c r="K225" s="43" t="str">
        <f>IF(ISNUMBER(A225),VLOOKUP(НМЦ!$B$3,'Справочник данных'!$B$3:$C$92,2,0),"")</f>
        <v/>
      </c>
      <c r="M225" s="49" t="str">
        <f>IF(ISNUMBER(A225),INDEX(НМЦ!D$7:D$300,ROW(B225)-4),"")</f>
        <v/>
      </c>
      <c r="N225" s="30" t="str">
        <f>IF(ISNUMBER(A225),VLOOKUP(INDEX(НМЦ!C$7:C$300,ROW(B225)-4),'Справочник данных'!I$4:J$32,2,0),"")</f>
        <v/>
      </c>
      <c r="O225" s="48" t="str">
        <f t="shared" si="22"/>
        <v/>
      </c>
      <c r="P225" s="48" t="str">
        <f t="shared" si="23"/>
        <v/>
      </c>
      <c r="Q225" s="31" t="str">
        <f t="shared" si="24"/>
        <v/>
      </c>
      <c r="R225" s="48" t="str">
        <f t="shared" si="25"/>
        <v/>
      </c>
      <c r="S225" s="32" t="str">
        <f>IF(ISNUMBER(A225),INDEX(НМЦ!M$7:M$300,ROW(B225)-4),"")</f>
        <v/>
      </c>
      <c r="T225" s="48" t="str">
        <f t="shared" si="26"/>
        <v/>
      </c>
      <c r="U225" s="14" t="str">
        <f>IF(ISNUMBER(A225),INDEX(НМЦ!N$7:N$300,ROW(B225)-4),"")</f>
        <v/>
      </c>
      <c r="V225" s="48" t="str">
        <f t="shared" si="27"/>
        <v/>
      </c>
    </row>
    <row r="226" spans="1:22" ht="23.25" x14ac:dyDescent="0.35">
      <c r="A226" s="49" t="str">
        <f>IF(ISNUMBER(INDEX(НМЦ!A$7:A$300,ROW(B226)-4)),INDEX(НМЦ!A$7:A$300,ROW(B226)-4),"")</f>
        <v/>
      </c>
      <c r="B226" s="39" t="str">
        <f>IF(ISNUMBER(A226),INDEX(НМЦ!B$7:B$300,ROW(B226)-4),"")</f>
        <v/>
      </c>
      <c r="C226" s="39"/>
      <c r="D226" s="39"/>
      <c r="E226" s="40"/>
      <c r="F226" s="49" t="str">
        <f t="shared" si="21"/>
        <v/>
      </c>
      <c r="J226" s="39" t="str">
        <f>IF(ISNUMBER(A226),НМЦ!$B$3,"")</f>
        <v/>
      </c>
      <c r="K226" s="43" t="str">
        <f>IF(ISNUMBER(A226),VLOOKUP(НМЦ!$B$3,'Справочник данных'!$B$3:$C$92,2,0),"")</f>
        <v/>
      </c>
      <c r="M226" s="49" t="str">
        <f>IF(ISNUMBER(A226),INDEX(НМЦ!D$7:D$300,ROW(B226)-4),"")</f>
        <v/>
      </c>
      <c r="N226" s="30" t="str">
        <f>IF(ISNUMBER(A226),VLOOKUP(INDEX(НМЦ!C$7:C$300,ROW(B226)-4),'Справочник данных'!I$4:J$32,2,0),"")</f>
        <v/>
      </c>
      <c r="O226" s="48" t="str">
        <f t="shared" si="22"/>
        <v/>
      </c>
      <c r="P226" s="48" t="str">
        <f t="shared" si="23"/>
        <v/>
      </c>
      <c r="Q226" s="31" t="str">
        <f t="shared" si="24"/>
        <v/>
      </c>
      <c r="R226" s="48" t="str">
        <f t="shared" si="25"/>
        <v/>
      </c>
      <c r="S226" s="32" t="str">
        <f>IF(ISNUMBER(A226),INDEX(НМЦ!M$7:M$300,ROW(B226)-4),"")</f>
        <v/>
      </c>
      <c r="T226" s="48" t="str">
        <f t="shared" si="26"/>
        <v/>
      </c>
      <c r="U226" s="14" t="str">
        <f>IF(ISNUMBER(A226),INDEX(НМЦ!N$7:N$300,ROW(B226)-4),"")</f>
        <v/>
      </c>
      <c r="V226" s="48" t="str">
        <f t="shared" si="27"/>
        <v/>
      </c>
    </row>
    <row r="227" spans="1:22" ht="23.25" x14ac:dyDescent="0.35">
      <c r="A227" s="49" t="str">
        <f>IF(ISNUMBER(INDEX(НМЦ!A$7:A$300,ROW(B227)-4)),INDEX(НМЦ!A$7:A$300,ROW(B227)-4),"")</f>
        <v/>
      </c>
      <c r="B227" s="39" t="str">
        <f>IF(ISNUMBER(A227),INDEX(НМЦ!B$7:B$300,ROW(B227)-4),"")</f>
        <v/>
      </c>
      <c r="C227" s="39"/>
      <c r="D227" s="39"/>
      <c r="E227" s="40"/>
      <c r="F227" s="49" t="str">
        <f t="shared" si="21"/>
        <v/>
      </c>
      <c r="J227" s="39" t="str">
        <f>IF(ISNUMBER(A227),НМЦ!$B$3,"")</f>
        <v/>
      </c>
      <c r="K227" s="43" t="str">
        <f>IF(ISNUMBER(A227),VLOOKUP(НМЦ!$B$3,'Справочник данных'!$B$3:$C$92,2,0),"")</f>
        <v/>
      </c>
      <c r="M227" s="49" t="str">
        <f>IF(ISNUMBER(A227),INDEX(НМЦ!D$7:D$300,ROW(B227)-4),"")</f>
        <v/>
      </c>
      <c r="N227" s="30" t="str">
        <f>IF(ISNUMBER(A227),VLOOKUP(INDEX(НМЦ!C$7:C$300,ROW(B227)-4),'Справочник данных'!I$4:J$32,2,0),"")</f>
        <v/>
      </c>
      <c r="O227" s="48" t="str">
        <f t="shared" si="22"/>
        <v/>
      </c>
      <c r="P227" s="48" t="str">
        <f t="shared" si="23"/>
        <v/>
      </c>
      <c r="Q227" s="31" t="str">
        <f t="shared" si="24"/>
        <v/>
      </c>
      <c r="R227" s="48" t="str">
        <f t="shared" si="25"/>
        <v/>
      </c>
      <c r="S227" s="32" t="str">
        <f>IF(ISNUMBER(A227),INDEX(НМЦ!M$7:M$300,ROW(B227)-4),"")</f>
        <v/>
      </c>
      <c r="T227" s="48" t="str">
        <f t="shared" si="26"/>
        <v/>
      </c>
      <c r="U227" s="14" t="str">
        <f>IF(ISNUMBER(A227),INDEX(НМЦ!N$7:N$300,ROW(B227)-4),"")</f>
        <v/>
      </c>
      <c r="V227" s="48" t="str">
        <f t="shared" si="27"/>
        <v/>
      </c>
    </row>
    <row r="228" spans="1:22" ht="23.25" x14ac:dyDescent="0.35">
      <c r="A228" s="49" t="str">
        <f>IF(ISNUMBER(INDEX(НМЦ!A$7:A$300,ROW(B228)-4)),INDEX(НМЦ!A$7:A$300,ROW(B228)-4),"")</f>
        <v/>
      </c>
      <c r="B228" s="39" t="str">
        <f>IF(ISNUMBER(A228),INDEX(НМЦ!B$7:B$300,ROW(B228)-4),"")</f>
        <v/>
      </c>
      <c r="C228" s="39"/>
      <c r="D228" s="39"/>
      <c r="E228" s="40"/>
      <c r="F228" s="49" t="str">
        <f t="shared" si="21"/>
        <v/>
      </c>
      <c r="J228" s="39" t="str">
        <f>IF(ISNUMBER(A228),НМЦ!$B$3,"")</f>
        <v/>
      </c>
      <c r="K228" s="43" t="str">
        <f>IF(ISNUMBER(A228),VLOOKUP(НМЦ!$B$3,'Справочник данных'!$B$3:$C$92,2,0),"")</f>
        <v/>
      </c>
      <c r="M228" s="49" t="str">
        <f>IF(ISNUMBER(A228),INDEX(НМЦ!D$7:D$300,ROW(B228)-4),"")</f>
        <v/>
      </c>
      <c r="N228" s="30" t="str">
        <f>IF(ISNUMBER(A228),VLOOKUP(INDEX(НМЦ!C$7:C$300,ROW(B228)-4),'Справочник данных'!I$4:J$32,2,0),"")</f>
        <v/>
      </c>
      <c r="O228" s="48" t="str">
        <f t="shared" si="22"/>
        <v/>
      </c>
      <c r="P228" s="48" t="str">
        <f t="shared" si="23"/>
        <v/>
      </c>
      <c r="Q228" s="31" t="str">
        <f t="shared" si="24"/>
        <v/>
      </c>
      <c r="R228" s="48" t="str">
        <f t="shared" si="25"/>
        <v/>
      </c>
      <c r="S228" s="32" t="str">
        <f>IF(ISNUMBER(A228),INDEX(НМЦ!M$7:M$300,ROW(B228)-4),"")</f>
        <v/>
      </c>
      <c r="T228" s="48" t="str">
        <f t="shared" si="26"/>
        <v/>
      </c>
      <c r="U228" s="14" t="str">
        <f>IF(ISNUMBER(A228),INDEX(НМЦ!N$7:N$300,ROW(B228)-4),"")</f>
        <v/>
      </c>
      <c r="V228" s="48" t="str">
        <f t="shared" si="27"/>
        <v/>
      </c>
    </row>
    <row r="229" spans="1:22" ht="23.25" x14ac:dyDescent="0.35">
      <c r="A229" s="49" t="str">
        <f>IF(ISNUMBER(INDEX(НМЦ!A$7:A$300,ROW(B229)-4)),INDEX(НМЦ!A$7:A$300,ROW(B229)-4),"")</f>
        <v/>
      </c>
      <c r="B229" s="39" t="str">
        <f>IF(ISNUMBER(A229),INDEX(НМЦ!B$7:B$300,ROW(B229)-4),"")</f>
        <v/>
      </c>
      <c r="C229" s="39"/>
      <c r="D229" s="39"/>
      <c r="E229" s="40"/>
      <c r="F229" s="49" t="str">
        <f t="shared" si="21"/>
        <v/>
      </c>
      <c r="J229" s="39" t="str">
        <f>IF(ISNUMBER(A229),НМЦ!$B$3,"")</f>
        <v/>
      </c>
      <c r="K229" s="43" t="str">
        <f>IF(ISNUMBER(A229),VLOOKUP(НМЦ!$B$3,'Справочник данных'!$B$3:$C$92,2,0),"")</f>
        <v/>
      </c>
      <c r="M229" s="49" t="str">
        <f>IF(ISNUMBER(A229),INDEX(НМЦ!D$7:D$300,ROW(B229)-4),"")</f>
        <v/>
      </c>
      <c r="N229" s="30" t="str">
        <f>IF(ISNUMBER(A229),VLOOKUP(INDEX(НМЦ!C$7:C$300,ROW(B229)-4),'Справочник данных'!I$4:J$32,2,0),"")</f>
        <v/>
      </c>
      <c r="O229" s="48" t="str">
        <f t="shared" si="22"/>
        <v/>
      </c>
      <c r="P229" s="48" t="str">
        <f t="shared" si="23"/>
        <v/>
      </c>
      <c r="Q229" s="31" t="str">
        <f t="shared" si="24"/>
        <v/>
      </c>
      <c r="R229" s="48" t="str">
        <f t="shared" si="25"/>
        <v/>
      </c>
      <c r="S229" s="32" t="str">
        <f>IF(ISNUMBER(A229),INDEX(НМЦ!M$7:M$300,ROW(B229)-4),"")</f>
        <v/>
      </c>
      <c r="T229" s="48" t="str">
        <f t="shared" si="26"/>
        <v/>
      </c>
      <c r="U229" s="14" t="str">
        <f>IF(ISNUMBER(A229),INDEX(НМЦ!N$7:N$300,ROW(B229)-4),"")</f>
        <v/>
      </c>
      <c r="V229" s="48" t="str">
        <f t="shared" si="27"/>
        <v/>
      </c>
    </row>
    <row r="230" spans="1:22" ht="23.25" x14ac:dyDescent="0.35">
      <c r="A230" s="49" t="str">
        <f>IF(ISNUMBER(INDEX(НМЦ!A$7:A$300,ROW(B230)-4)),INDEX(НМЦ!A$7:A$300,ROW(B230)-4),"")</f>
        <v/>
      </c>
      <c r="B230" s="39" t="str">
        <f>IF(ISNUMBER(A230),INDEX(НМЦ!B$7:B$300,ROW(B230)-4),"")</f>
        <v/>
      </c>
      <c r="C230" s="39"/>
      <c r="D230" s="39"/>
      <c r="E230" s="40"/>
      <c r="F230" s="49" t="str">
        <f t="shared" si="21"/>
        <v/>
      </c>
      <c r="J230" s="39" t="str">
        <f>IF(ISNUMBER(A230),НМЦ!$B$3,"")</f>
        <v/>
      </c>
      <c r="K230" s="43" t="str">
        <f>IF(ISNUMBER(A230),VLOOKUP(НМЦ!$B$3,'Справочник данных'!$B$3:$C$92,2,0),"")</f>
        <v/>
      </c>
      <c r="M230" s="49" t="str">
        <f>IF(ISNUMBER(A230),INDEX(НМЦ!D$7:D$300,ROW(B230)-4),"")</f>
        <v/>
      </c>
      <c r="N230" s="30" t="str">
        <f>IF(ISNUMBER(A230),VLOOKUP(INDEX(НМЦ!C$7:C$300,ROW(B230)-4),'Справочник данных'!I$4:J$32,2,0),"")</f>
        <v/>
      </c>
      <c r="O230" s="48" t="str">
        <f t="shared" si="22"/>
        <v/>
      </c>
      <c r="P230" s="48" t="str">
        <f t="shared" si="23"/>
        <v/>
      </c>
      <c r="Q230" s="31" t="str">
        <f t="shared" si="24"/>
        <v/>
      </c>
      <c r="R230" s="48" t="str">
        <f t="shared" si="25"/>
        <v/>
      </c>
      <c r="S230" s="32" t="str">
        <f>IF(ISNUMBER(A230),INDEX(НМЦ!M$7:M$300,ROW(B230)-4),"")</f>
        <v/>
      </c>
      <c r="T230" s="48" t="str">
        <f t="shared" si="26"/>
        <v/>
      </c>
      <c r="U230" s="14" t="str">
        <f>IF(ISNUMBER(A230),INDEX(НМЦ!N$7:N$300,ROW(B230)-4),"")</f>
        <v/>
      </c>
      <c r="V230" s="48" t="str">
        <f t="shared" si="27"/>
        <v/>
      </c>
    </row>
    <row r="231" spans="1:22" ht="23.25" x14ac:dyDescent="0.35">
      <c r="A231" s="49" t="str">
        <f>IF(ISNUMBER(INDEX(НМЦ!A$7:A$300,ROW(B231)-4)),INDEX(НМЦ!A$7:A$300,ROW(B231)-4),"")</f>
        <v/>
      </c>
      <c r="B231" s="39" t="str">
        <f>IF(ISNUMBER(A231),INDEX(НМЦ!B$7:B$300,ROW(B231)-4),"")</f>
        <v/>
      </c>
      <c r="C231" s="39"/>
      <c r="D231" s="39"/>
      <c r="E231" s="40"/>
      <c r="F231" s="49" t="str">
        <f t="shared" si="21"/>
        <v/>
      </c>
      <c r="J231" s="39" t="str">
        <f>IF(ISNUMBER(A231),НМЦ!$B$3,"")</f>
        <v/>
      </c>
      <c r="K231" s="43" t="str">
        <f>IF(ISNUMBER(A231),VLOOKUP(НМЦ!$B$3,'Справочник данных'!$B$3:$C$92,2,0),"")</f>
        <v/>
      </c>
      <c r="M231" s="49" t="str">
        <f>IF(ISNUMBER(A231),INDEX(НМЦ!D$7:D$300,ROW(B231)-4),"")</f>
        <v/>
      </c>
      <c r="N231" s="30" t="str">
        <f>IF(ISNUMBER(A231),VLOOKUP(INDEX(НМЦ!C$7:C$300,ROW(B231)-4),'Справочник данных'!I$4:J$32,2,0),"")</f>
        <v/>
      </c>
      <c r="O231" s="48" t="str">
        <f t="shared" si="22"/>
        <v/>
      </c>
      <c r="P231" s="48" t="str">
        <f t="shared" si="23"/>
        <v/>
      </c>
      <c r="Q231" s="31" t="str">
        <f t="shared" si="24"/>
        <v/>
      </c>
      <c r="R231" s="48" t="str">
        <f t="shared" si="25"/>
        <v/>
      </c>
      <c r="S231" s="32" t="str">
        <f>IF(ISNUMBER(A231),INDEX(НМЦ!M$7:M$300,ROW(B231)-4),"")</f>
        <v/>
      </c>
      <c r="T231" s="48" t="str">
        <f t="shared" si="26"/>
        <v/>
      </c>
      <c r="U231" s="14" t="str">
        <f>IF(ISNUMBER(A231),INDEX(НМЦ!N$7:N$300,ROW(B231)-4),"")</f>
        <v/>
      </c>
      <c r="V231" s="48" t="str">
        <f t="shared" si="27"/>
        <v/>
      </c>
    </row>
    <row r="232" spans="1:22" ht="23.25" x14ac:dyDescent="0.35">
      <c r="A232" s="49" t="str">
        <f>IF(ISNUMBER(INDEX(НМЦ!A$7:A$300,ROW(B232)-4)),INDEX(НМЦ!A$7:A$300,ROW(B232)-4),"")</f>
        <v/>
      </c>
      <c r="B232" s="39" t="str">
        <f>IF(ISNUMBER(A232),INDEX(НМЦ!B$7:B$300,ROW(B232)-4),"")</f>
        <v/>
      </c>
      <c r="C232" s="39"/>
      <c r="D232" s="39"/>
      <c r="E232" s="40"/>
      <c r="F232" s="49" t="str">
        <f t="shared" si="21"/>
        <v/>
      </c>
      <c r="J232" s="39" t="str">
        <f>IF(ISNUMBER(A232),НМЦ!$B$3,"")</f>
        <v/>
      </c>
      <c r="K232" s="43" t="str">
        <f>IF(ISNUMBER(A232),VLOOKUP(НМЦ!$B$3,'Справочник данных'!$B$3:$C$92,2,0),"")</f>
        <v/>
      </c>
      <c r="M232" s="49" t="str">
        <f>IF(ISNUMBER(A232),INDEX(НМЦ!D$7:D$300,ROW(B232)-4),"")</f>
        <v/>
      </c>
      <c r="N232" s="30" t="str">
        <f>IF(ISNUMBER(A232),VLOOKUP(INDEX(НМЦ!C$7:C$300,ROW(B232)-4),'Справочник данных'!I$4:J$32,2,0),"")</f>
        <v/>
      </c>
      <c r="O232" s="48" t="str">
        <f t="shared" si="22"/>
        <v/>
      </c>
      <c r="P232" s="48" t="str">
        <f t="shared" si="23"/>
        <v/>
      </c>
      <c r="Q232" s="31" t="str">
        <f t="shared" si="24"/>
        <v/>
      </c>
      <c r="R232" s="48" t="str">
        <f t="shared" si="25"/>
        <v/>
      </c>
      <c r="S232" s="32" t="str">
        <f>IF(ISNUMBER(A232),INDEX(НМЦ!M$7:M$300,ROW(B232)-4),"")</f>
        <v/>
      </c>
      <c r="T232" s="48" t="str">
        <f t="shared" si="26"/>
        <v/>
      </c>
      <c r="U232" s="14" t="str">
        <f>IF(ISNUMBER(A232),INDEX(НМЦ!N$7:N$300,ROW(B232)-4),"")</f>
        <v/>
      </c>
      <c r="V232" s="48" t="str">
        <f t="shared" si="27"/>
        <v/>
      </c>
    </row>
    <row r="233" spans="1:22" ht="23.25" x14ac:dyDescent="0.35">
      <c r="A233" s="49" t="str">
        <f>IF(ISNUMBER(INDEX(НМЦ!A$7:A$300,ROW(B233)-4)),INDEX(НМЦ!A$7:A$300,ROW(B233)-4),"")</f>
        <v/>
      </c>
      <c r="B233" s="39" t="str">
        <f>IF(ISNUMBER(A233),INDEX(НМЦ!B$7:B$300,ROW(B233)-4),"")</f>
        <v/>
      </c>
      <c r="C233" s="39"/>
      <c r="D233" s="39"/>
      <c r="E233" s="40"/>
      <c r="F233" s="49" t="str">
        <f t="shared" si="21"/>
        <v/>
      </c>
      <c r="J233" s="39" t="str">
        <f>IF(ISNUMBER(A233),НМЦ!$B$3,"")</f>
        <v/>
      </c>
      <c r="K233" s="43" t="str">
        <f>IF(ISNUMBER(A233),VLOOKUP(НМЦ!$B$3,'Справочник данных'!$B$3:$C$92,2,0),"")</f>
        <v/>
      </c>
      <c r="M233" s="49" t="str">
        <f>IF(ISNUMBER(A233),INDEX(НМЦ!D$7:D$300,ROW(B233)-4),"")</f>
        <v/>
      </c>
      <c r="N233" s="30" t="str">
        <f>IF(ISNUMBER(A233),VLOOKUP(INDEX(НМЦ!C$7:C$300,ROW(B233)-4),'Справочник данных'!I$4:J$32,2,0),"")</f>
        <v/>
      </c>
      <c r="O233" s="48" t="str">
        <f t="shared" si="22"/>
        <v/>
      </c>
      <c r="P233" s="48" t="str">
        <f t="shared" si="23"/>
        <v/>
      </c>
      <c r="Q233" s="31" t="str">
        <f t="shared" si="24"/>
        <v/>
      </c>
      <c r="R233" s="48" t="str">
        <f t="shared" si="25"/>
        <v/>
      </c>
      <c r="S233" s="32" t="str">
        <f>IF(ISNUMBER(A233),INDEX(НМЦ!M$7:M$300,ROW(B233)-4),"")</f>
        <v/>
      </c>
      <c r="T233" s="48" t="str">
        <f t="shared" si="26"/>
        <v/>
      </c>
      <c r="U233" s="14" t="str">
        <f>IF(ISNUMBER(A233),INDEX(НМЦ!N$7:N$300,ROW(B233)-4),"")</f>
        <v/>
      </c>
      <c r="V233" s="48" t="str">
        <f t="shared" si="27"/>
        <v/>
      </c>
    </row>
    <row r="234" spans="1:22" ht="23.25" x14ac:dyDescent="0.35">
      <c r="A234" s="49" t="str">
        <f>IF(ISNUMBER(INDEX(НМЦ!A$7:A$300,ROW(B234)-4)),INDEX(НМЦ!A$7:A$300,ROW(B234)-4),"")</f>
        <v/>
      </c>
      <c r="B234" s="39" t="str">
        <f>IF(ISNUMBER(A234),INDEX(НМЦ!B$7:B$300,ROW(B234)-4),"")</f>
        <v/>
      </c>
      <c r="C234" s="39"/>
      <c r="D234" s="39"/>
      <c r="E234" s="40"/>
      <c r="F234" s="49" t="str">
        <f t="shared" si="21"/>
        <v/>
      </c>
      <c r="J234" s="39" t="str">
        <f>IF(ISNUMBER(A234),НМЦ!$B$3,"")</f>
        <v/>
      </c>
      <c r="K234" s="43" t="str">
        <f>IF(ISNUMBER(A234),VLOOKUP(НМЦ!$B$3,'Справочник данных'!$B$3:$C$92,2,0),"")</f>
        <v/>
      </c>
      <c r="M234" s="49" t="str">
        <f>IF(ISNUMBER(A234),INDEX(НМЦ!D$7:D$300,ROW(B234)-4),"")</f>
        <v/>
      </c>
      <c r="N234" s="30" t="str">
        <f>IF(ISNUMBER(A234),VLOOKUP(INDEX(НМЦ!C$7:C$300,ROW(B234)-4),'Справочник данных'!I$4:J$32,2,0),"")</f>
        <v/>
      </c>
      <c r="O234" s="48" t="str">
        <f t="shared" si="22"/>
        <v/>
      </c>
      <c r="P234" s="48" t="str">
        <f t="shared" si="23"/>
        <v/>
      </c>
      <c r="Q234" s="31" t="str">
        <f t="shared" si="24"/>
        <v/>
      </c>
      <c r="R234" s="48" t="str">
        <f t="shared" si="25"/>
        <v/>
      </c>
      <c r="S234" s="32" t="str">
        <f>IF(ISNUMBER(A234),INDEX(НМЦ!M$7:M$300,ROW(B234)-4),"")</f>
        <v/>
      </c>
      <c r="T234" s="48" t="str">
        <f t="shared" si="26"/>
        <v/>
      </c>
      <c r="U234" s="14" t="str">
        <f>IF(ISNUMBER(A234),INDEX(НМЦ!N$7:N$300,ROW(B234)-4),"")</f>
        <v/>
      </c>
      <c r="V234" s="48" t="str">
        <f t="shared" si="27"/>
        <v/>
      </c>
    </row>
    <row r="235" spans="1:22" ht="23.25" x14ac:dyDescent="0.35">
      <c r="A235" s="49" t="str">
        <f>IF(ISNUMBER(INDEX(НМЦ!A$7:A$300,ROW(B235)-4)),INDEX(НМЦ!A$7:A$300,ROW(B235)-4),"")</f>
        <v/>
      </c>
      <c r="B235" s="39" t="str">
        <f>IF(ISNUMBER(A235),INDEX(НМЦ!B$7:B$300,ROW(B235)-4),"")</f>
        <v/>
      </c>
      <c r="C235" s="39"/>
      <c r="D235" s="39"/>
      <c r="E235" s="40"/>
      <c r="F235" s="49" t="str">
        <f t="shared" si="21"/>
        <v/>
      </c>
      <c r="J235" s="39" t="str">
        <f>IF(ISNUMBER(A235),НМЦ!$B$3,"")</f>
        <v/>
      </c>
      <c r="K235" s="43" t="str">
        <f>IF(ISNUMBER(A235),VLOOKUP(НМЦ!$B$3,'Справочник данных'!$B$3:$C$92,2,0),"")</f>
        <v/>
      </c>
      <c r="M235" s="49" t="str">
        <f>IF(ISNUMBER(A235),INDEX(НМЦ!D$7:D$300,ROW(B235)-4),"")</f>
        <v/>
      </c>
      <c r="N235" s="30" t="str">
        <f>IF(ISNUMBER(A235),VLOOKUP(INDEX(НМЦ!C$7:C$300,ROW(B235)-4),'Справочник данных'!I$4:J$32,2,0),"")</f>
        <v/>
      </c>
      <c r="O235" s="48" t="str">
        <f t="shared" si="22"/>
        <v/>
      </c>
      <c r="P235" s="48" t="str">
        <f t="shared" si="23"/>
        <v/>
      </c>
      <c r="Q235" s="31" t="str">
        <f t="shared" si="24"/>
        <v/>
      </c>
      <c r="R235" s="48" t="str">
        <f t="shared" si="25"/>
        <v/>
      </c>
      <c r="S235" s="32" t="str">
        <f>IF(ISNUMBER(A235),INDEX(НМЦ!M$7:M$300,ROW(B235)-4),"")</f>
        <v/>
      </c>
      <c r="T235" s="48" t="str">
        <f t="shared" si="26"/>
        <v/>
      </c>
      <c r="U235" s="14" t="str">
        <f>IF(ISNUMBER(A235),INDEX(НМЦ!N$7:N$300,ROW(B235)-4),"")</f>
        <v/>
      </c>
      <c r="V235" s="48" t="str">
        <f t="shared" si="27"/>
        <v/>
      </c>
    </row>
    <row r="236" spans="1:22" ht="23.25" x14ac:dyDescent="0.35">
      <c r="A236" s="49" t="str">
        <f>IF(ISNUMBER(INDEX(НМЦ!A$7:A$300,ROW(B236)-4)),INDEX(НМЦ!A$7:A$300,ROW(B236)-4),"")</f>
        <v/>
      </c>
      <c r="B236" s="39" t="str">
        <f>IF(ISNUMBER(A236),INDEX(НМЦ!B$7:B$300,ROW(B236)-4),"")</f>
        <v/>
      </c>
      <c r="C236" s="39"/>
      <c r="D236" s="39"/>
      <c r="E236" s="40"/>
      <c r="F236" s="49" t="str">
        <f t="shared" si="21"/>
        <v/>
      </c>
      <c r="J236" s="39" t="str">
        <f>IF(ISNUMBER(A236),НМЦ!$B$3,"")</f>
        <v/>
      </c>
      <c r="K236" s="43" t="str">
        <f>IF(ISNUMBER(A236),VLOOKUP(НМЦ!$B$3,'Справочник данных'!$B$3:$C$92,2,0),"")</f>
        <v/>
      </c>
      <c r="M236" s="49" t="str">
        <f>IF(ISNUMBER(A236),INDEX(НМЦ!D$7:D$300,ROW(B236)-4),"")</f>
        <v/>
      </c>
      <c r="N236" s="30" t="str">
        <f>IF(ISNUMBER(A236),VLOOKUP(INDEX(НМЦ!C$7:C$300,ROW(B236)-4),'Справочник данных'!I$4:J$32,2,0),"")</f>
        <v/>
      </c>
      <c r="O236" s="48" t="str">
        <f t="shared" si="22"/>
        <v/>
      </c>
      <c r="P236" s="48" t="str">
        <f t="shared" si="23"/>
        <v/>
      </c>
      <c r="Q236" s="31" t="str">
        <f t="shared" si="24"/>
        <v/>
      </c>
      <c r="R236" s="48" t="str">
        <f t="shared" si="25"/>
        <v/>
      </c>
      <c r="S236" s="32" t="str">
        <f>IF(ISNUMBER(A236),INDEX(НМЦ!M$7:M$300,ROW(B236)-4),"")</f>
        <v/>
      </c>
      <c r="T236" s="48" t="str">
        <f t="shared" si="26"/>
        <v/>
      </c>
      <c r="U236" s="14" t="str">
        <f>IF(ISNUMBER(A236),INDEX(НМЦ!N$7:N$300,ROW(B236)-4),"")</f>
        <v/>
      </c>
      <c r="V236" s="48" t="str">
        <f t="shared" si="27"/>
        <v/>
      </c>
    </row>
    <row r="237" spans="1:22" ht="23.25" x14ac:dyDescent="0.35">
      <c r="A237" s="49" t="str">
        <f>IF(ISNUMBER(INDEX(НМЦ!A$7:A$300,ROW(B237)-4)),INDEX(НМЦ!A$7:A$300,ROW(B237)-4),"")</f>
        <v/>
      </c>
      <c r="B237" s="39" t="str">
        <f>IF(ISNUMBER(A237),INDEX(НМЦ!B$7:B$300,ROW(B237)-4),"")</f>
        <v/>
      </c>
      <c r="C237" s="39"/>
      <c r="D237" s="39"/>
      <c r="E237" s="40"/>
      <c r="F237" s="49" t="str">
        <f t="shared" si="21"/>
        <v/>
      </c>
      <c r="J237" s="39" t="str">
        <f>IF(ISNUMBER(A237),НМЦ!$B$3,"")</f>
        <v/>
      </c>
      <c r="K237" s="43" t="str">
        <f>IF(ISNUMBER(A237),VLOOKUP(НМЦ!$B$3,'Справочник данных'!$B$3:$C$92,2,0),"")</f>
        <v/>
      </c>
      <c r="M237" s="49" t="str">
        <f>IF(ISNUMBER(A237),INDEX(НМЦ!D$7:D$300,ROW(B237)-4),"")</f>
        <v/>
      </c>
      <c r="N237" s="30" t="str">
        <f>IF(ISNUMBER(A237),VLOOKUP(INDEX(НМЦ!C$7:C$300,ROW(B237)-4),'Справочник данных'!I$4:J$32,2,0),"")</f>
        <v/>
      </c>
      <c r="O237" s="48" t="str">
        <f t="shared" si="22"/>
        <v/>
      </c>
      <c r="P237" s="48" t="str">
        <f t="shared" si="23"/>
        <v/>
      </c>
      <c r="Q237" s="31" t="str">
        <f t="shared" si="24"/>
        <v/>
      </c>
      <c r="R237" s="48" t="str">
        <f t="shared" si="25"/>
        <v/>
      </c>
      <c r="S237" s="32" t="str">
        <f>IF(ISNUMBER(A237),INDEX(НМЦ!M$7:M$300,ROW(B237)-4),"")</f>
        <v/>
      </c>
      <c r="T237" s="48" t="str">
        <f t="shared" si="26"/>
        <v/>
      </c>
      <c r="U237" s="14" t="str">
        <f>IF(ISNUMBER(A237),INDEX(НМЦ!N$7:N$300,ROW(B237)-4),"")</f>
        <v/>
      </c>
      <c r="V237" s="48" t="str">
        <f t="shared" si="27"/>
        <v/>
      </c>
    </row>
    <row r="238" spans="1:22" ht="23.25" x14ac:dyDescent="0.35">
      <c r="A238" s="49" t="str">
        <f>IF(ISNUMBER(INDEX(НМЦ!A$7:A$300,ROW(B238)-4)),INDEX(НМЦ!A$7:A$300,ROW(B238)-4),"")</f>
        <v/>
      </c>
      <c r="B238" s="39" t="str">
        <f>IF(ISNUMBER(A238),INDEX(НМЦ!B$7:B$300,ROW(B238)-4),"")</f>
        <v/>
      </c>
      <c r="C238" s="39"/>
      <c r="D238" s="39"/>
      <c r="E238" s="40"/>
      <c r="F238" s="49" t="str">
        <f t="shared" si="21"/>
        <v/>
      </c>
      <c r="J238" s="39" t="str">
        <f>IF(ISNUMBER(A238),НМЦ!$B$3,"")</f>
        <v/>
      </c>
      <c r="K238" s="43" t="str">
        <f>IF(ISNUMBER(A238),VLOOKUP(НМЦ!$B$3,'Справочник данных'!$B$3:$C$92,2,0),"")</f>
        <v/>
      </c>
      <c r="M238" s="49" t="str">
        <f>IF(ISNUMBER(A238),INDEX(НМЦ!D$7:D$300,ROW(B238)-4),"")</f>
        <v/>
      </c>
      <c r="N238" s="30" t="str">
        <f>IF(ISNUMBER(A238),VLOOKUP(INDEX(НМЦ!C$7:C$300,ROW(B238)-4),'Справочник данных'!I$4:J$32,2,0),"")</f>
        <v/>
      </c>
      <c r="O238" s="48" t="str">
        <f t="shared" si="22"/>
        <v/>
      </c>
      <c r="P238" s="48" t="str">
        <f t="shared" si="23"/>
        <v/>
      </c>
      <c r="Q238" s="31" t="str">
        <f t="shared" si="24"/>
        <v/>
      </c>
      <c r="R238" s="48" t="str">
        <f t="shared" si="25"/>
        <v/>
      </c>
      <c r="S238" s="32" t="str">
        <f>IF(ISNUMBER(A238),INDEX(НМЦ!M$7:M$300,ROW(B238)-4),"")</f>
        <v/>
      </c>
      <c r="T238" s="48" t="str">
        <f t="shared" si="26"/>
        <v/>
      </c>
      <c r="U238" s="14" t="str">
        <f>IF(ISNUMBER(A238),INDEX(НМЦ!N$7:N$300,ROW(B238)-4),"")</f>
        <v/>
      </c>
      <c r="V238" s="48" t="str">
        <f t="shared" si="27"/>
        <v/>
      </c>
    </row>
    <row r="239" spans="1:22" ht="23.25" x14ac:dyDescent="0.35">
      <c r="A239" s="49" t="str">
        <f>IF(ISNUMBER(INDEX(НМЦ!A$7:A$300,ROW(B239)-4)),INDEX(НМЦ!A$7:A$300,ROW(B239)-4),"")</f>
        <v/>
      </c>
      <c r="B239" s="39" t="str">
        <f>IF(ISNUMBER(A239),INDEX(НМЦ!B$7:B$300,ROW(B239)-4),"")</f>
        <v/>
      </c>
      <c r="C239" s="39"/>
      <c r="D239" s="39"/>
      <c r="E239" s="40"/>
      <c r="F239" s="49" t="str">
        <f t="shared" si="21"/>
        <v/>
      </c>
      <c r="J239" s="39" t="str">
        <f>IF(ISNUMBER(A239),НМЦ!$B$3,"")</f>
        <v/>
      </c>
      <c r="K239" s="43" t="str">
        <f>IF(ISNUMBER(A239),VLOOKUP(НМЦ!$B$3,'Справочник данных'!$B$3:$C$92,2,0),"")</f>
        <v/>
      </c>
      <c r="M239" s="49" t="str">
        <f>IF(ISNUMBER(A239),INDEX(НМЦ!D$7:D$300,ROW(B239)-4),"")</f>
        <v/>
      </c>
      <c r="N239" s="30" t="str">
        <f>IF(ISNUMBER(A239),VLOOKUP(INDEX(НМЦ!C$7:C$300,ROW(B239)-4),'Справочник данных'!I$4:J$32,2,0),"")</f>
        <v/>
      </c>
      <c r="O239" s="48" t="str">
        <f t="shared" si="22"/>
        <v/>
      </c>
      <c r="P239" s="48" t="str">
        <f t="shared" si="23"/>
        <v/>
      </c>
      <c r="Q239" s="31" t="str">
        <f t="shared" si="24"/>
        <v/>
      </c>
      <c r="R239" s="48" t="str">
        <f t="shared" si="25"/>
        <v/>
      </c>
      <c r="S239" s="32" t="str">
        <f>IF(ISNUMBER(A239),INDEX(НМЦ!M$7:M$300,ROW(B239)-4),"")</f>
        <v/>
      </c>
      <c r="T239" s="48" t="str">
        <f t="shared" si="26"/>
        <v/>
      </c>
      <c r="U239" s="14" t="str">
        <f>IF(ISNUMBER(A239),INDEX(НМЦ!N$7:N$300,ROW(B239)-4),"")</f>
        <v/>
      </c>
      <c r="V239" s="48" t="str">
        <f t="shared" si="27"/>
        <v/>
      </c>
    </row>
    <row r="240" spans="1:22" ht="23.25" x14ac:dyDescent="0.35">
      <c r="A240" s="49" t="str">
        <f>IF(ISNUMBER(INDEX(НМЦ!A$7:A$300,ROW(B240)-4)),INDEX(НМЦ!A$7:A$300,ROW(B240)-4),"")</f>
        <v/>
      </c>
      <c r="B240" s="39" t="str">
        <f>IF(ISNUMBER(A240),INDEX(НМЦ!B$7:B$300,ROW(B240)-4),"")</f>
        <v/>
      </c>
      <c r="C240" s="39"/>
      <c r="D240" s="39"/>
      <c r="E240" s="40"/>
      <c r="F240" s="49" t="str">
        <f t="shared" si="21"/>
        <v/>
      </c>
      <c r="J240" s="39" t="str">
        <f>IF(ISNUMBER(A240),НМЦ!$B$3,"")</f>
        <v/>
      </c>
      <c r="K240" s="43" t="str">
        <f>IF(ISNUMBER(A240),VLOOKUP(НМЦ!$B$3,'Справочник данных'!$B$3:$C$92,2,0),"")</f>
        <v/>
      </c>
      <c r="M240" s="49" t="str">
        <f>IF(ISNUMBER(A240),INDEX(НМЦ!D$7:D$300,ROW(B240)-4),"")</f>
        <v/>
      </c>
      <c r="N240" s="30" t="str">
        <f>IF(ISNUMBER(A240),VLOOKUP(INDEX(НМЦ!C$7:C$300,ROW(B240)-4),'Справочник данных'!I$4:J$32,2,0),"")</f>
        <v/>
      </c>
      <c r="O240" s="48" t="str">
        <f t="shared" si="22"/>
        <v/>
      </c>
      <c r="P240" s="48" t="str">
        <f t="shared" si="23"/>
        <v/>
      </c>
      <c r="Q240" s="31" t="str">
        <f t="shared" si="24"/>
        <v/>
      </c>
      <c r="R240" s="48" t="str">
        <f t="shared" si="25"/>
        <v/>
      </c>
      <c r="S240" s="32" t="str">
        <f>IF(ISNUMBER(A240),INDEX(НМЦ!M$7:M$300,ROW(B240)-4),"")</f>
        <v/>
      </c>
      <c r="T240" s="48" t="str">
        <f t="shared" si="26"/>
        <v/>
      </c>
      <c r="U240" s="14" t="str">
        <f>IF(ISNUMBER(A240),INDEX(НМЦ!N$7:N$300,ROW(B240)-4),"")</f>
        <v/>
      </c>
      <c r="V240" s="48" t="str">
        <f t="shared" si="27"/>
        <v/>
      </c>
    </row>
    <row r="241" spans="1:22" ht="23.25" x14ac:dyDescent="0.35">
      <c r="A241" s="49" t="str">
        <f>IF(ISNUMBER(INDEX(НМЦ!A$7:A$300,ROW(B241)-4)),INDEX(НМЦ!A$7:A$300,ROW(B241)-4),"")</f>
        <v/>
      </c>
      <c r="B241" s="39" t="str">
        <f>IF(ISNUMBER(A241),INDEX(НМЦ!B$7:B$300,ROW(B241)-4),"")</f>
        <v/>
      </c>
      <c r="C241" s="39"/>
      <c r="D241" s="39"/>
      <c r="E241" s="40"/>
      <c r="F241" s="49" t="str">
        <f t="shared" si="21"/>
        <v/>
      </c>
      <c r="J241" s="39" t="str">
        <f>IF(ISNUMBER(A241),НМЦ!$B$3,"")</f>
        <v/>
      </c>
      <c r="K241" s="43" t="str">
        <f>IF(ISNUMBER(A241),VLOOKUP(НМЦ!$B$3,'Справочник данных'!$B$3:$C$92,2,0),"")</f>
        <v/>
      </c>
      <c r="M241" s="49" t="str">
        <f>IF(ISNUMBER(A241),INDEX(НМЦ!D$7:D$300,ROW(B241)-4),"")</f>
        <v/>
      </c>
      <c r="N241" s="30" t="str">
        <f>IF(ISNUMBER(A241),VLOOKUP(INDEX(НМЦ!C$7:C$300,ROW(B241)-4),'Справочник данных'!I$4:J$32,2,0),"")</f>
        <v/>
      </c>
      <c r="O241" s="48" t="str">
        <f t="shared" si="22"/>
        <v/>
      </c>
      <c r="P241" s="48" t="str">
        <f t="shared" si="23"/>
        <v/>
      </c>
      <c r="Q241" s="31" t="str">
        <f t="shared" si="24"/>
        <v/>
      </c>
      <c r="R241" s="48" t="str">
        <f t="shared" si="25"/>
        <v/>
      </c>
      <c r="S241" s="32" t="str">
        <f>IF(ISNUMBER(A241),INDEX(НМЦ!M$7:M$300,ROW(B241)-4),"")</f>
        <v/>
      </c>
      <c r="T241" s="48" t="str">
        <f t="shared" si="26"/>
        <v/>
      </c>
      <c r="U241" s="14" t="str">
        <f>IF(ISNUMBER(A241),INDEX(НМЦ!N$7:N$300,ROW(B241)-4),"")</f>
        <v/>
      </c>
      <c r="V241" s="48" t="str">
        <f t="shared" si="27"/>
        <v/>
      </c>
    </row>
    <row r="242" spans="1:22" ht="23.25" x14ac:dyDescent="0.35">
      <c r="A242" s="49" t="str">
        <f>IF(ISNUMBER(INDEX(НМЦ!A$7:A$300,ROW(B242)-4)),INDEX(НМЦ!A$7:A$300,ROW(B242)-4),"")</f>
        <v/>
      </c>
      <c r="B242" s="39" t="str">
        <f>IF(ISNUMBER(A242),INDEX(НМЦ!B$7:B$300,ROW(B242)-4),"")</f>
        <v/>
      </c>
      <c r="C242" s="39"/>
      <c r="D242" s="39"/>
      <c r="E242" s="40"/>
      <c r="F242" s="49" t="str">
        <f t="shared" si="21"/>
        <v/>
      </c>
      <c r="J242" s="39" t="str">
        <f>IF(ISNUMBER(A242),НМЦ!$B$3,"")</f>
        <v/>
      </c>
      <c r="K242" s="43" t="str">
        <f>IF(ISNUMBER(A242),VLOOKUP(НМЦ!$B$3,'Справочник данных'!$B$3:$C$92,2,0),"")</f>
        <v/>
      </c>
      <c r="M242" s="49" t="str">
        <f>IF(ISNUMBER(A242),INDEX(НМЦ!D$7:D$300,ROW(B242)-4),"")</f>
        <v/>
      </c>
      <c r="N242" s="30" t="str">
        <f>IF(ISNUMBER(A242),VLOOKUP(INDEX(НМЦ!C$7:C$300,ROW(B242)-4),'Справочник данных'!I$4:J$32,2,0),"")</f>
        <v/>
      </c>
      <c r="O242" s="48" t="str">
        <f t="shared" si="22"/>
        <v/>
      </c>
      <c r="P242" s="48" t="str">
        <f t="shared" si="23"/>
        <v/>
      </c>
      <c r="Q242" s="31" t="str">
        <f t="shared" si="24"/>
        <v/>
      </c>
      <c r="R242" s="48" t="str">
        <f t="shared" si="25"/>
        <v/>
      </c>
      <c r="S242" s="32" t="str">
        <f>IF(ISNUMBER(A242),INDEX(НМЦ!M$7:M$300,ROW(B242)-4),"")</f>
        <v/>
      </c>
      <c r="T242" s="48" t="str">
        <f t="shared" si="26"/>
        <v/>
      </c>
      <c r="U242" s="14" t="str">
        <f>IF(ISNUMBER(A242),INDEX(НМЦ!N$7:N$300,ROW(B242)-4),"")</f>
        <v/>
      </c>
      <c r="V242" s="48" t="str">
        <f t="shared" si="27"/>
        <v/>
      </c>
    </row>
    <row r="243" spans="1:22" ht="23.25" x14ac:dyDescent="0.35">
      <c r="A243" s="49" t="str">
        <f>IF(ISNUMBER(INDEX(НМЦ!A$7:A$300,ROW(B243)-4)),INDEX(НМЦ!A$7:A$300,ROW(B243)-4),"")</f>
        <v/>
      </c>
      <c r="B243" s="39" t="str">
        <f>IF(ISNUMBER(A243),INDEX(НМЦ!B$7:B$300,ROW(B243)-4),"")</f>
        <v/>
      </c>
      <c r="C243" s="39"/>
      <c r="D243" s="39"/>
      <c r="E243" s="40"/>
      <c r="F243" s="49" t="str">
        <f t="shared" si="21"/>
        <v/>
      </c>
      <c r="J243" s="39" t="str">
        <f>IF(ISNUMBER(A243),НМЦ!$B$3,"")</f>
        <v/>
      </c>
      <c r="K243" s="43" t="str">
        <f>IF(ISNUMBER(A243),VLOOKUP(НМЦ!$B$3,'Справочник данных'!$B$3:$C$92,2,0),"")</f>
        <v/>
      </c>
      <c r="M243" s="49" t="str">
        <f>IF(ISNUMBER(A243),INDEX(НМЦ!D$7:D$300,ROW(B243)-4),"")</f>
        <v/>
      </c>
      <c r="N243" s="30" t="str">
        <f>IF(ISNUMBER(A243),VLOOKUP(INDEX(НМЦ!C$7:C$300,ROW(B243)-4),'Справочник данных'!I$4:J$32,2,0),"")</f>
        <v/>
      </c>
      <c r="O243" s="48" t="str">
        <f t="shared" si="22"/>
        <v/>
      </c>
      <c r="P243" s="48" t="str">
        <f t="shared" si="23"/>
        <v/>
      </c>
      <c r="Q243" s="31" t="str">
        <f t="shared" si="24"/>
        <v/>
      </c>
      <c r="R243" s="48" t="str">
        <f t="shared" si="25"/>
        <v/>
      </c>
      <c r="S243" s="32" t="str">
        <f>IF(ISNUMBER(A243),INDEX(НМЦ!M$7:M$300,ROW(B243)-4),"")</f>
        <v/>
      </c>
      <c r="T243" s="48" t="str">
        <f t="shared" si="26"/>
        <v/>
      </c>
      <c r="U243" s="14" t="str">
        <f>IF(ISNUMBER(A243),INDEX(НМЦ!N$7:N$300,ROW(B243)-4),"")</f>
        <v/>
      </c>
      <c r="V243" s="48" t="str">
        <f t="shared" si="27"/>
        <v/>
      </c>
    </row>
    <row r="244" spans="1:22" ht="23.25" x14ac:dyDescent="0.35">
      <c r="A244" s="49" t="str">
        <f>IF(ISNUMBER(INDEX(НМЦ!A$7:A$300,ROW(B244)-4)),INDEX(НМЦ!A$7:A$300,ROW(B244)-4),"")</f>
        <v/>
      </c>
      <c r="B244" s="39" t="str">
        <f>IF(ISNUMBER(A244),INDEX(НМЦ!B$7:B$300,ROW(B244)-4),"")</f>
        <v/>
      </c>
      <c r="C244" s="39"/>
      <c r="D244" s="39"/>
      <c r="E244" s="40"/>
      <c r="F244" s="49" t="str">
        <f t="shared" si="21"/>
        <v/>
      </c>
      <c r="J244" s="39" t="str">
        <f>IF(ISNUMBER(A244),НМЦ!$B$3,"")</f>
        <v/>
      </c>
      <c r="K244" s="43" t="str">
        <f>IF(ISNUMBER(A244),VLOOKUP(НМЦ!$B$3,'Справочник данных'!$B$3:$C$92,2,0),"")</f>
        <v/>
      </c>
      <c r="M244" s="49" t="str">
        <f>IF(ISNUMBER(A244),INDEX(НМЦ!D$7:D$300,ROW(B244)-4),"")</f>
        <v/>
      </c>
      <c r="N244" s="30" t="str">
        <f>IF(ISNUMBER(A244),VLOOKUP(INDEX(НМЦ!C$7:C$300,ROW(B244)-4),'Справочник данных'!I$4:J$32,2,0),"")</f>
        <v/>
      </c>
      <c r="O244" s="48" t="str">
        <f t="shared" si="22"/>
        <v/>
      </c>
      <c r="P244" s="48" t="str">
        <f t="shared" si="23"/>
        <v/>
      </c>
      <c r="Q244" s="31" t="str">
        <f t="shared" si="24"/>
        <v/>
      </c>
      <c r="R244" s="48" t="str">
        <f t="shared" si="25"/>
        <v/>
      </c>
      <c r="S244" s="32" t="str">
        <f>IF(ISNUMBER(A244),INDEX(НМЦ!M$7:M$300,ROW(B244)-4),"")</f>
        <v/>
      </c>
      <c r="T244" s="48" t="str">
        <f t="shared" si="26"/>
        <v/>
      </c>
      <c r="U244" s="14" t="str">
        <f>IF(ISNUMBER(A244),INDEX(НМЦ!N$7:N$300,ROW(B244)-4),"")</f>
        <v/>
      </c>
      <c r="V244" s="48" t="str">
        <f t="shared" si="27"/>
        <v/>
      </c>
    </row>
    <row r="245" spans="1:22" ht="23.25" x14ac:dyDescent="0.35">
      <c r="A245" s="49" t="str">
        <f>IF(ISNUMBER(INDEX(НМЦ!A$7:A$300,ROW(B245)-4)),INDEX(НМЦ!A$7:A$300,ROW(B245)-4),"")</f>
        <v/>
      </c>
      <c r="B245" s="39" t="str">
        <f>IF(ISNUMBER(A245),INDEX(НМЦ!B$7:B$300,ROW(B245)-4),"")</f>
        <v/>
      </c>
      <c r="C245" s="39"/>
      <c r="D245" s="39"/>
      <c r="E245" s="40"/>
      <c r="F245" s="49" t="str">
        <f t="shared" si="21"/>
        <v/>
      </c>
      <c r="J245" s="39" t="str">
        <f>IF(ISNUMBER(A245),НМЦ!$B$3,"")</f>
        <v/>
      </c>
      <c r="K245" s="43" t="str">
        <f>IF(ISNUMBER(A245),VLOOKUP(НМЦ!$B$3,'Справочник данных'!$B$3:$C$92,2,0),"")</f>
        <v/>
      </c>
      <c r="M245" s="49" t="str">
        <f>IF(ISNUMBER(A245),INDEX(НМЦ!D$7:D$300,ROW(B245)-4),"")</f>
        <v/>
      </c>
      <c r="N245" s="30" t="str">
        <f>IF(ISNUMBER(A245),VLOOKUP(INDEX(НМЦ!C$7:C$300,ROW(B245)-4),'Справочник данных'!I$4:J$32,2,0),"")</f>
        <v/>
      </c>
      <c r="O245" s="48" t="str">
        <f t="shared" si="22"/>
        <v/>
      </c>
      <c r="P245" s="48" t="str">
        <f t="shared" si="23"/>
        <v/>
      </c>
      <c r="Q245" s="31" t="str">
        <f t="shared" si="24"/>
        <v/>
      </c>
      <c r="R245" s="48" t="str">
        <f t="shared" si="25"/>
        <v/>
      </c>
      <c r="S245" s="32" t="str">
        <f>IF(ISNUMBER(A245),INDEX(НМЦ!M$7:M$300,ROW(B245)-4),"")</f>
        <v/>
      </c>
      <c r="T245" s="48" t="str">
        <f t="shared" si="26"/>
        <v/>
      </c>
      <c r="U245" s="14" t="str">
        <f>IF(ISNUMBER(A245),INDEX(НМЦ!N$7:N$300,ROW(B245)-4),"")</f>
        <v/>
      </c>
      <c r="V245" s="48" t="str">
        <f t="shared" si="27"/>
        <v/>
      </c>
    </row>
    <row r="246" spans="1:22" ht="23.25" x14ac:dyDescent="0.35">
      <c r="A246" s="49" t="str">
        <f>IF(ISNUMBER(INDEX(НМЦ!A$7:A$300,ROW(B246)-4)),INDEX(НМЦ!A$7:A$300,ROW(B246)-4),"")</f>
        <v/>
      </c>
      <c r="B246" s="39" t="str">
        <f>IF(ISNUMBER(A246),INDEX(НМЦ!B$7:B$300,ROW(B246)-4),"")</f>
        <v/>
      </c>
      <c r="C246" s="39"/>
      <c r="D246" s="39"/>
      <c r="E246" s="40"/>
      <c r="F246" s="49" t="str">
        <f t="shared" si="21"/>
        <v/>
      </c>
      <c r="J246" s="39" t="str">
        <f>IF(ISNUMBER(A246),НМЦ!$B$3,"")</f>
        <v/>
      </c>
      <c r="K246" s="43" t="str">
        <f>IF(ISNUMBER(A246),VLOOKUP(НМЦ!$B$3,'Справочник данных'!$B$3:$C$92,2,0),"")</f>
        <v/>
      </c>
      <c r="M246" s="49" t="str">
        <f>IF(ISNUMBER(A246),INDEX(НМЦ!D$7:D$300,ROW(B246)-4),"")</f>
        <v/>
      </c>
      <c r="N246" s="30" t="str">
        <f>IF(ISNUMBER(A246),VLOOKUP(INDEX(НМЦ!C$7:C$300,ROW(B246)-4),'Справочник данных'!I$4:J$32,2,0),"")</f>
        <v/>
      </c>
      <c r="O246" s="48" t="str">
        <f t="shared" si="22"/>
        <v/>
      </c>
      <c r="P246" s="48" t="str">
        <f t="shared" si="23"/>
        <v/>
      </c>
      <c r="Q246" s="31" t="str">
        <f t="shared" si="24"/>
        <v/>
      </c>
      <c r="R246" s="48" t="str">
        <f t="shared" si="25"/>
        <v/>
      </c>
      <c r="S246" s="32" t="str">
        <f>IF(ISNUMBER(A246),INDEX(НМЦ!M$7:M$300,ROW(B246)-4),"")</f>
        <v/>
      </c>
      <c r="T246" s="48" t="str">
        <f t="shared" si="26"/>
        <v/>
      </c>
      <c r="U246" s="14" t="str">
        <f>IF(ISNUMBER(A246),INDEX(НМЦ!N$7:N$300,ROW(B246)-4),"")</f>
        <v/>
      </c>
      <c r="V246" s="48" t="str">
        <f t="shared" si="27"/>
        <v/>
      </c>
    </row>
    <row r="247" spans="1:22" ht="23.25" x14ac:dyDescent="0.35">
      <c r="A247" s="49" t="str">
        <f>IF(ISNUMBER(INDEX(НМЦ!A$7:A$300,ROW(B247)-4)),INDEX(НМЦ!A$7:A$300,ROW(B247)-4),"")</f>
        <v/>
      </c>
      <c r="B247" s="39" t="str">
        <f>IF(ISNUMBER(A247),INDEX(НМЦ!B$7:B$300,ROW(B247)-4),"")</f>
        <v/>
      </c>
      <c r="C247" s="39"/>
      <c r="D247" s="39"/>
      <c r="E247" s="40"/>
      <c r="F247" s="49" t="str">
        <f t="shared" si="21"/>
        <v/>
      </c>
      <c r="J247" s="39" t="str">
        <f>IF(ISNUMBER(A247),НМЦ!$B$3,"")</f>
        <v/>
      </c>
      <c r="K247" s="43" t="str">
        <f>IF(ISNUMBER(A247),VLOOKUP(НМЦ!$B$3,'Справочник данных'!$B$3:$C$92,2,0),"")</f>
        <v/>
      </c>
      <c r="M247" s="49" t="str">
        <f>IF(ISNUMBER(A247),INDEX(НМЦ!D$7:D$300,ROW(B247)-4),"")</f>
        <v/>
      </c>
      <c r="N247" s="30" t="str">
        <f>IF(ISNUMBER(A247),VLOOKUP(INDEX(НМЦ!C$7:C$300,ROW(B247)-4),'Справочник данных'!I$4:J$32,2,0),"")</f>
        <v/>
      </c>
      <c r="O247" s="48" t="str">
        <f t="shared" si="22"/>
        <v/>
      </c>
      <c r="P247" s="48" t="str">
        <f t="shared" si="23"/>
        <v/>
      </c>
      <c r="Q247" s="31" t="str">
        <f t="shared" si="24"/>
        <v/>
      </c>
      <c r="R247" s="48" t="str">
        <f t="shared" si="25"/>
        <v/>
      </c>
      <c r="S247" s="32" t="str">
        <f>IF(ISNUMBER(A247),INDEX(НМЦ!M$7:M$300,ROW(B247)-4),"")</f>
        <v/>
      </c>
      <c r="T247" s="48" t="str">
        <f t="shared" si="26"/>
        <v/>
      </c>
      <c r="U247" s="14" t="str">
        <f>IF(ISNUMBER(A247),INDEX(НМЦ!N$7:N$300,ROW(B247)-4),"")</f>
        <v/>
      </c>
      <c r="V247" s="48" t="str">
        <f t="shared" si="27"/>
        <v/>
      </c>
    </row>
    <row r="248" spans="1:22" ht="23.25" x14ac:dyDescent="0.35">
      <c r="A248" s="49" t="str">
        <f>IF(ISNUMBER(INDEX(НМЦ!A$7:A$300,ROW(B248)-4)),INDEX(НМЦ!A$7:A$300,ROW(B248)-4),"")</f>
        <v/>
      </c>
      <c r="B248" s="39" t="str">
        <f>IF(ISNUMBER(A248),INDEX(НМЦ!B$7:B$300,ROW(B248)-4),"")</f>
        <v/>
      </c>
      <c r="C248" s="39"/>
      <c r="D248" s="39"/>
      <c r="E248" s="40"/>
      <c r="F248" s="49" t="str">
        <f t="shared" si="21"/>
        <v/>
      </c>
      <c r="J248" s="39" t="str">
        <f>IF(ISNUMBER(A248),НМЦ!$B$3,"")</f>
        <v/>
      </c>
      <c r="K248" s="43" t="str">
        <f>IF(ISNUMBER(A248),VLOOKUP(НМЦ!$B$3,'Справочник данных'!$B$3:$C$92,2,0),"")</f>
        <v/>
      </c>
      <c r="M248" s="49" t="str">
        <f>IF(ISNUMBER(A248),INDEX(НМЦ!D$7:D$300,ROW(B248)-4),"")</f>
        <v/>
      </c>
      <c r="N248" s="30" t="str">
        <f>IF(ISNUMBER(A248),VLOOKUP(INDEX(НМЦ!C$7:C$300,ROW(B248)-4),'Справочник данных'!I$4:J$32,2,0),"")</f>
        <v/>
      </c>
      <c r="O248" s="48" t="str">
        <f t="shared" si="22"/>
        <v/>
      </c>
      <c r="P248" s="48" t="str">
        <f t="shared" si="23"/>
        <v/>
      </c>
      <c r="Q248" s="31" t="str">
        <f t="shared" si="24"/>
        <v/>
      </c>
      <c r="R248" s="48" t="str">
        <f t="shared" si="25"/>
        <v/>
      </c>
      <c r="S248" s="32" t="str">
        <f>IF(ISNUMBER(A248),INDEX(НМЦ!M$7:M$300,ROW(B248)-4),"")</f>
        <v/>
      </c>
      <c r="T248" s="48" t="str">
        <f t="shared" si="26"/>
        <v/>
      </c>
      <c r="U248" s="14" t="str">
        <f>IF(ISNUMBER(A248),INDEX(НМЦ!N$7:N$300,ROW(B248)-4),"")</f>
        <v/>
      </c>
      <c r="V248" s="48" t="str">
        <f t="shared" si="27"/>
        <v/>
      </c>
    </row>
    <row r="249" spans="1:22" ht="23.25" x14ac:dyDescent="0.35">
      <c r="A249" s="49" t="str">
        <f>IF(ISNUMBER(INDEX(НМЦ!A$7:A$300,ROW(B249)-4)),INDEX(НМЦ!A$7:A$300,ROW(B249)-4),"")</f>
        <v/>
      </c>
      <c r="B249" s="39" t="str">
        <f>IF(ISNUMBER(A249),INDEX(НМЦ!B$7:B$300,ROW(B249)-4),"")</f>
        <v/>
      </c>
      <c r="C249" s="39"/>
      <c r="D249" s="39"/>
      <c r="E249" s="40"/>
      <c r="F249" s="49" t="str">
        <f t="shared" si="21"/>
        <v/>
      </c>
      <c r="J249" s="39" t="str">
        <f>IF(ISNUMBER(A249),НМЦ!$B$3,"")</f>
        <v/>
      </c>
      <c r="K249" s="43" t="str">
        <f>IF(ISNUMBER(A249),VLOOKUP(НМЦ!$B$3,'Справочник данных'!$B$3:$C$92,2,0),"")</f>
        <v/>
      </c>
      <c r="M249" s="49" t="str">
        <f>IF(ISNUMBER(A249),INDEX(НМЦ!D$7:D$300,ROW(B249)-4),"")</f>
        <v/>
      </c>
      <c r="N249" s="30" t="str">
        <f>IF(ISNUMBER(A249),VLOOKUP(INDEX(НМЦ!C$7:C$300,ROW(B249)-4),'Справочник данных'!I$4:J$32,2,0),"")</f>
        <v/>
      </c>
      <c r="O249" s="48" t="str">
        <f t="shared" si="22"/>
        <v/>
      </c>
      <c r="P249" s="48" t="str">
        <f t="shared" si="23"/>
        <v/>
      </c>
      <c r="Q249" s="31" t="str">
        <f t="shared" si="24"/>
        <v/>
      </c>
      <c r="R249" s="48" t="str">
        <f t="shared" si="25"/>
        <v/>
      </c>
      <c r="S249" s="32" t="str">
        <f>IF(ISNUMBER(A249),INDEX(НМЦ!M$7:M$300,ROW(B249)-4),"")</f>
        <v/>
      </c>
      <c r="T249" s="48" t="str">
        <f t="shared" si="26"/>
        <v/>
      </c>
      <c r="U249" s="14" t="str">
        <f>IF(ISNUMBER(A249),INDEX(НМЦ!N$7:N$300,ROW(B249)-4),"")</f>
        <v/>
      </c>
      <c r="V249" s="48" t="str">
        <f t="shared" si="27"/>
        <v/>
      </c>
    </row>
    <row r="250" spans="1:22" ht="23.25" x14ac:dyDescent="0.35">
      <c r="A250" s="49" t="str">
        <f>IF(ISNUMBER(INDEX(НМЦ!A$7:A$300,ROW(B250)-4)),INDEX(НМЦ!A$7:A$300,ROW(B250)-4),"")</f>
        <v/>
      </c>
      <c r="B250" s="39" t="str">
        <f>IF(ISNUMBER(A250),INDEX(НМЦ!B$7:B$300,ROW(B250)-4),"")</f>
        <v/>
      </c>
      <c r="C250" s="39"/>
      <c r="D250" s="39"/>
      <c r="E250" s="40"/>
      <c r="F250" s="49" t="str">
        <f t="shared" si="21"/>
        <v/>
      </c>
      <c r="J250" s="39" t="str">
        <f>IF(ISNUMBER(A250),НМЦ!$B$3,"")</f>
        <v/>
      </c>
      <c r="K250" s="43" t="str">
        <f>IF(ISNUMBER(A250),VLOOKUP(НМЦ!$B$3,'Справочник данных'!$B$3:$C$92,2,0),"")</f>
        <v/>
      </c>
      <c r="M250" s="49" t="str">
        <f>IF(ISNUMBER(A250),INDEX(НМЦ!D$7:D$300,ROW(B250)-4),"")</f>
        <v/>
      </c>
      <c r="N250" s="30" t="str">
        <f>IF(ISNUMBER(A250),VLOOKUP(INDEX(НМЦ!C$7:C$300,ROW(B250)-4),'Справочник данных'!I$4:J$32,2,0),"")</f>
        <v/>
      </c>
      <c r="O250" s="48" t="str">
        <f t="shared" si="22"/>
        <v/>
      </c>
      <c r="P250" s="48" t="str">
        <f t="shared" si="23"/>
        <v/>
      </c>
      <c r="Q250" s="31" t="str">
        <f t="shared" si="24"/>
        <v/>
      </c>
      <c r="R250" s="48" t="str">
        <f t="shared" si="25"/>
        <v/>
      </c>
      <c r="S250" s="32" t="str">
        <f>IF(ISNUMBER(A250),INDEX(НМЦ!M$7:M$300,ROW(B250)-4),"")</f>
        <v/>
      </c>
      <c r="T250" s="48" t="str">
        <f t="shared" si="26"/>
        <v/>
      </c>
      <c r="U250" s="14" t="str">
        <f>IF(ISNUMBER(A250),INDEX(НМЦ!N$7:N$300,ROW(B250)-4),"")</f>
        <v/>
      </c>
      <c r="V250" s="48" t="str">
        <f t="shared" si="27"/>
        <v/>
      </c>
    </row>
    <row r="251" spans="1:22" ht="23.25" x14ac:dyDescent="0.35">
      <c r="A251" s="49" t="str">
        <f>IF(ISNUMBER(INDEX(НМЦ!A$7:A$300,ROW(B251)-4)),INDEX(НМЦ!A$7:A$300,ROW(B251)-4),"")</f>
        <v/>
      </c>
      <c r="B251" s="39" t="str">
        <f>IF(ISNUMBER(A251),INDEX(НМЦ!B$7:B$300,ROW(B251)-4),"")</f>
        <v/>
      </c>
      <c r="C251" s="39"/>
      <c r="D251" s="39"/>
      <c r="E251" s="40"/>
      <c r="F251" s="49" t="str">
        <f t="shared" si="21"/>
        <v/>
      </c>
      <c r="J251" s="39" t="str">
        <f>IF(ISNUMBER(A251),НМЦ!$B$3,"")</f>
        <v/>
      </c>
      <c r="K251" s="43" t="str">
        <f>IF(ISNUMBER(A251),VLOOKUP(НМЦ!$B$3,'Справочник данных'!$B$3:$C$92,2,0),"")</f>
        <v/>
      </c>
      <c r="M251" s="49" t="str">
        <f>IF(ISNUMBER(A251),INDEX(НМЦ!D$7:D$300,ROW(B251)-4),"")</f>
        <v/>
      </c>
      <c r="N251" s="30" t="str">
        <f>IF(ISNUMBER(A251),VLOOKUP(INDEX(НМЦ!C$7:C$300,ROW(B251)-4),'Справочник данных'!I$4:J$32,2,0),"")</f>
        <v/>
      </c>
      <c r="O251" s="48" t="str">
        <f t="shared" si="22"/>
        <v/>
      </c>
      <c r="P251" s="48" t="str">
        <f t="shared" si="23"/>
        <v/>
      </c>
      <c r="Q251" s="31" t="str">
        <f t="shared" si="24"/>
        <v/>
      </c>
      <c r="R251" s="48" t="str">
        <f t="shared" si="25"/>
        <v/>
      </c>
      <c r="S251" s="32" t="str">
        <f>IF(ISNUMBER(A251),INDEX(НМЦ!M$7:M$300,ROW(B251)-4),"")</f>
        <v/>
      </c>
      <c r="T251" s="48" t="str">
        <f t="shared" si="26"/>
        <v/>
      </c>
      <c r="U251" s="14" t="str">
        <f>IF(ISNUMBER(A251),INDEX(НМЦ!N$7:N$300,ROW(B251)-4),"")</f>
        <v/>
      </c>
      <c r="V251" s="48" t="str">
        <f t="shared" si="27"/>
        <v/>
      </c>
    </row>
    <row r="252" spans="1:22" ht="23.25" x14ac:dyDescent="0.35">
      <c r="A252" s="49" t="str">
        <f>IF(ISNUMBER(INDEX(НМЦ!A$7:A$300,ROW(B252)-4)),INDEX(НМЦ!A$7:A$300,ROW(B252)-4),"")</f>
        <v/>
      </c>
      <c r="B252" s="39" t="str">
        <f>IF(ISNUMBER(A252),INDEX(НМЦ!B$7:B$300,ROW(B252)-4),"")</f>
        <v/>
      </c>
      <c r="C252" s="39"/>
      <c r="D252" s="39"/>
      <c r="E252" s="40"/>
      <c r="F252" s="49" t="str">
        <f t="shared" si="21"/>
        <v/>
      </c>
      <c r="J252" s="39" t="str">
        <f>IF(ISNUMBER(A252),НМЦ!$B$3,"")</f>
        <v/>
      </c>
      <c r="K252" s="43" t="str">
        <f>IF(ISNUMBER(A252),VLOOKUP(НМЦ!$B$3,'Справочник данных'!$B$3:$C$92,2,0),"")</f>
        <v/>
      </c>
      <c r="M252" s="49" t="str">
        <f>IF(ISNUMBER(A252),INDEX(НМЦ!D$7:D$300,ROW(B252)-4),"")</f>
        <v/>
      </c>
      <c r="N252" s="30" t="str">
        <f>IF(ISNUMBER(A252),VLOOKUP(INDEX(НМЦ!C$7:C$300,ROW(B252)-4),'Справочник данных'!I$4:J$32,2,0),"")</f>
        <v/>
      </c>
      <c r="O252" s="48" t="str">
        <f t="shared" si="22"/>
        <v/>
      </c>
      <c r="P252" s="48" t="str">
        <f t="shared" si="23"/>
        <v/>
      </c>
      <c r="Q252" s="31" t="str">
        <f t="shared" si="24"/>
        <v/>
      </c>
      <c r="R252" s="48" t="str">
        <f t="shared" si="25"/>
        <v/>
      </c>
      <c r="S252" s="32" t="str">
        <f>IF(ISNUMBER(A252),INDEX(НМЦ!M$7:M$300,ROW(B252)-4),"")</f>
        <v/>
      </c>
      <c r="T252" s="48" t="str">
        <f t="shared" si="26"/>
        <v/>
      </c>
      <c r="U252" s="14" t="str">
        <f>IF(ISNUMBER(A252),INDEX(НМЦ!N$7:N$300,ROW(B252)-4),"")</f>
        <v/>
      </c>
      <c r="V252" s="48" t="str">
        <f t="shared" si="27"/>
        <v/>
      </c>
    </row>
    <row r="253" spans="1:22" ht="23.25" x14ac:dyDescent="0.35">
      <c r="A253" s="49" t="str">
        <f>IF(ISNUMBER(INDEX(НМЦ!A$7:A$300,ROW(B253)-4)),INDEX(НМЦ!A$7:A$300,ROW(B253)-4),"")</f>
        <v/>
      </c>
      <c r="B253" s="39" t="str">
        <f>IF(ISNUMBER(A253),INDEX(НМЦ!B$7:B$300,ROW(B253)-4),"")</f>
        <v/>
      </c>
      <c r="C253" s="39"/>
      <c r="D253" s="39"/>
      <c r="E253" s="40"/>
      <c r="F253" s="49" t="str">
        <f t="shared" si="21"/>
        <v/>
      </c>
      <c r="J253" s="39" t="str">
        <f>IF(ISNUMBER(A253),НМЦ!$B$3,"")</f>
        <v/>
      </c>
      <c r="K253" s="43" t="str">
        <f>IF(ISNUMBER(A253),VLOOKUP(НМЦ!$B$3,'Справочник данных'!$B$3:$C$92,2,0),"")</f>
        <v/>
      </c>
      <c r="M253" s="49" t="str">
        <f>IF(ISNUMBER(A253),INDEX(НМЦ!D$7:D$300,ROW(B253)-4),"")</f>
        <v/>
      </c>
      <c r="N253" s="30" t="str">
        <f>IF(ISNUMBER(A253),VLOOKUP(INDEX(НМЦ!C$7:C$300,ROW(B253)-4),'Справочник данных'!I$4:J$32,2,0),"")</f>
        <v/>
      </c>
      <c r="O253" s="48" t="str">
        <f t="shared" si="22"/>
        <v/>
      </c>
      <c r="P253" s="48" t="str">
        <f t="shared" si="23"/>
        <v/>
      </c>
      <c r="Q253" s="31" t="str">
        <f t="shared" si="24"/>
        <v/>
      </c>
      <c r="R253" s="48" t="str">
        <f t="shared" si="25"/>
        <v/>
      </c>
      <c r="S253" s="32" t="str">
        <f>IF(ISNUMBER(A253),INDEX(НМЦ!M$7:M$300,ROW(B253)-4),"")</f>
        <v/>
      </c>
      <c r="T253" s="48" t="str">
        <f t="shared" si="26"/>
        <v/>
      </c>
      <c r="U253" s="14" t="str">
        <f>IF(ISNUMBER(A253),INDEX(НМЦ!N$7:N$300,ROW(B253)-4),"")</f>
        <v/>
      </c>
      <c r="V253" s="48" t="str">
        <f t="shared" si="27"/>
        <v/>
      </c>
    </row>
    <row r="254" spans="1:22" ht="23.25" x14ac:dyDescent="0.35">
      <c r="A254" s="49" t="str">
        <f>IF(ISNUMBER(INDEX(НМЦ!A$7:A$300,ROW(B254)-4)),INDEX(НМЦ!A$7:A$300,ROW(B254)-4),"")</f>
        <v/>
      </c>
      <c r="B254" s="39" t="str">
        <f>IF(ISNUMBER(A254),INDEX(НМЦ!B$7:B$300,ROW(B254)-4),"")</f>
        <v/>
      </c>
      <c r="C254" s="39"/>
      <c r="D254" s="39"/>
      <c r="E254" s="40"/>
      <c r="F254" s="49" t="str">
        <f t="shared" si="21"/>
        <v/>
      </c>
      <c r="J254" s="39" t="str">
        <f>IF(ISNUMBER(A254),НМЦ!$B$3,"")</f>
        <v/>
      </c>
      <c r="K254" s="43" t="str">
        <f>IF(ISNUMBER(A254),VLOOKUP(НМЦ!$B$3,'Справочник данных'!$B$3:$C$92,2,0),"")</f>
        <v/>
      </c>
      <c r="M254" s="49" t="str">
        <f>IF(ISNUMBER(A254),INDEX(НМЦ!D$7:D$300,ROW(B254)-4),"")</f>
        <v/>
      </c>
      <c r="N254" s="30" t="str">
        <f>IF(ISNUMBER(A254),VLOOKUP(INDEX(НМЦ!C$7:C$300,ROW(B254)-4),'Справочник данных'!I$4:J$32,2,0),"")</f>
        <v/>
      </c>
      <c r="O254" s="48" t="str">
        <f t="shared" si="22"/>
        <v/>
      </c>
      <c r="P254" s="48" t="str">
        <f t="shared" si="23"/>
        <v/>
      </c>
      <c r="Q254" s="31" t="str">
        <f t="shared" si="24"/>
        <v/>
      </c>
      <c r="R254" s="48" t="str">
        <f t="shared" si="25"/>
        <v/>
      </c>
      <c r="S254" s="32" t="str">
        <f>IF(ISNUMBER(A254),INDEX(НМЦ!M$7:M$300,ROW(B254)-4),"")</f>
        <v/>
      </c>
      <c r="T254" s="48" t="str">
        <f t="shared" si="26"/>
        <v/>
      </c>
      <c r="U254" s="14" t="str">
        <f>IF(ISNUMBER(A254),INDEX(НМЦ!N$7:N$300,ROW(B254)-4),"")</f>
        <v/>
      </c>
      <c r="V254" s="48" t="str">
        <f t="shared" si="27"/>
        <v/>
      </c>
    </row>
    <row r="255" spans="1:22" ht="23.25" x14ac:dyDescent="0.35">
      <c r="A255" s="49" t="str">
        <f>IF(ISNUMBER(INDEX(НМЦ!A$7:A$300,ROW(B255)-4)),INDEX(НМЦ!A$7:A$300,ROW(B255)-4),"")</f>
        <v/>
      </c>
      <c r="B255" s="39" t="str">
        <f>IF(ISNUMBER(A255),INDEX(НМЦ!B$7:B$300,ROW(B255)-4),"")</f>
        <v/>
      </c>
      <c r="C255" s="39"/>
      <c r="D255" s="39"/>
      <c r="E255" s="40"/>
      <c r="F255" s="49" t="str">
        <f t="shared" si="21"/>
        <v/>
      </c>
      <c r="J255" s="39" t="str">
        <f>IF(ISNUMBER(A255),НМЦ!$B$3,"")</f>
        <v/>
      </c>
      <c r="K255" s="43" t="str">
        <f>IF(ISNUMBER(A255),VLOOKUP(НМЦ!$B$3,'Справочник данных'!$B$3:$C$92,2,0),"")</f>
        <v/>
      </c>
      <c r="M255" s="49" t="str">
        <f>IF(ISNUMBER(A255),INDEX(НМЦ!D$7:D$300,ROW(B255)-4),"")</f>
        <v/>
      </c>
      <c r="N255" s="30" t="str">
        <f>IF(ISNUMBER(A255),VLOOKUP(INDEX(НМЦ!C$7:C$300,ROW(B255)-4),'Справочник данных'!I$4:J$32,2,0),"")</f>
        <v/>
      </c>
      <c r="O255" s="48" t="str">
        <f t="shared" si="22"/>
        <v/>
      </c>
      <c r="P255" s="48" t="str">
        <f t="shared" si="23"/>
        <v/>
      </c>
      <c r="Q255" s="31" t="str">
        <f t="shared" si="24"/>
        <v/>
      </c>
      <c r="R255" s="48" t="str">
        <f t="shared" si="25"/>
        <v/>
      </c>
      <c r="S255" s="32" t="str">
        <f>IF(ISNUMBER(A255),INDEX(НМЦ!M$7:M$300,ROW(B255)-4),"")</f>
        <v/>
      </c>
      <c r="T255" s="48" t="str">
        <f t="shared" si="26"/>
        <v/>
      </c>
      <c r="U255" s="14" t="str">
        <f>IF(ISNUMBER(A255),INDEX(НМЦ!N$7:N$300,ROW(B255)-4),"")</f>
        <v/>
      </c>
      <c r="V255" s="48" t="str">
        <f t="shared" si="27"/>
        <v/>
      </c>
    </row>
    <row r="256" spans="1:22" ht="23.25" x14ac:dyDescent="0.35">
      <c r="A256" s="49" t="str">
        <f>IF(ISNUMBER(INDEX(НМЦ!A$7:A$300,ROW(B256)-4)),INDEX(НМЦ!A$7:A$300,ROW(B256)-4),"")</f>
        <v/>
      </c>
      <c r="B256" s="39" t="str">
        <f>IF(ISNUMBER(A256),INDEX(НМЦ!B$7:B$300,ROW(B256)-4),"")</f>
        <v/>
      </c>
      <c r="C256" s="39"/>
      <c r="D256" s="39"/>
      <c r="E256" s="40"/>
      <c r="F256" s="49" t="str">
        <f t="shared" si="21"/>
        <v/>
      </c>
      <c r="J256" s="39" t="str">
        <f>IF(ISNUMBER(A256),НМЦ!$B$3,"")</f>
        <v/>
      </c>
      <c r="K256" s="43" t="str">
        <f>IF(ISNUMBER(A256),VLOOKUP(НМЦ!$B$3,'Справочник данных'!$B$3:$C$92,2,0),"")</f>
        <v/>
      </c>
      <c r="M256" s="49" t="str">
        <f>IF(ISNUMBER(A256),INDEX(НМЦ!D$7:D$300,ROW(B256)-4),"")</f>
        <v/>
      </c>
      <c r="N256" s="30" t="str">
        <f>IF(ISNUMBER(A256),VLOOKUP(INDEX(НМЦ!C$7:C$300,ROW(B256)-4),'Справочник данных'!I$4:J$32,2,0),"")</f>
        <v/>
      </c>
      <c r="O256" s="48" t="str">
        <f t="shared" si="22"/>
        <v/>
      </c>
      <c r="P256" s="48" t="str">
        <f t="shared" si="23"/>
        <v/>
      </c>
      <c r="Q256" s="31" t="str">
        <f t="shared" si="24"/>
        <v/>
      </c>
      <c r="R256" s="48" t="str">
        <f t="shared" si="25"/>
        <v/>
      </c>
      <c r="S256" s="32" t="str">
        <f>IF(ISNUMBER(A256),INDEX(НМЦ!M$7:M$300,ROW(B256)-4),"")</f>
        <v/>
      </c>
      <c r="T256" s="48" t="str">
        <f t="shared" si="26"/>
        <v/>
      </c>
      <c r="U256" s="14" t="str">
        <f>IF(ISNUMBER(A256),INDEX(НМЦ!N$7:N$300,ROW(B256)-4),"")</f>
        <v/>
      </c>
      <c r="V256" s="48" t="str">
        <f t="shared" si="27"/>
        <v/>
      </c>
    </row>
    <row r="257" spans="1:22" ht="23.25" x14ac:dyDescent="0.35">
      <c r="A257" s="49" t="str">
        <f>IF(ISNUMBER(INDEX(НМЦ!A$7:A$300,ROW(B257)-4)),INDEX(НМЦ!A$7:A$300,ROW(B257)-4),"")</f>
        <v/>
      </c>
      <c r="B257" s="39" t="str">
        <f>IF(ISNUMBER(A257),INDEX(НМЦ!B$7:B$300,ROW(B257)-4),"")</f>
        <v/>
      </c>
      <c r="C257" s="39"/>
      <c r="D257" s="39"/>
      <c r="E257" s="40"/>
      <c r="F257" s="49" t="str">
        <f t="shared" si="21"/>
        <v/>
      </c>
      <c r="J257" s="39" t="str">
        <f>IF(ISNUMBER(A257),НМЦ!$B$3,"")</f>
        <v/>
      </c>
      <c r="K257" s="43" t="str">
        <f>IF(ISNUMBER(A257),VLOOKUP(НМЦ!$B$3,'Справочник данных'!$B$3:$C$92,2,0),"")</f>
        <v/>
      </c>
      <c r="M257" s="49" t="str">
        <f>IF(ISNUMBER(A257),INDEX(НМЦ!D$7:D$300,ROW(B257)-4),"")</f>
        <v/>
      </c>
      <c r="N257" s="30" t="str">
        <f>IF(ISNUMBER(A257),VLOOKUP(INDEX(НМЦ!C$7:C$300,ROW(B257)-4),'Справочник данных'!I$4:J$32,2,0),"")</f>
        <v/>
      </c>
      <c r="O257" s="48" t="str">
        <f t="shared" si="22"/>
        <v/>
      </c>
      <c r="P257" s="48" t="str">
        <f t="shared" si="23"/>
        <v/>
      </c>
      <c r="Q257" s="31" t="str">
        <f t="shared" si="24"/>
        <v/>
      </c>
      <c r="R257" s="48" t="str">
        <f t="shared" si="25"/>
        <v/>
      </c>
      <c r="S257" s="32" t="str">
        <f>IF(ISNUMBER(A257),INDEX(НМЦ!M$7:M$300,ROW(B257)-4),"")</f>
        <v/>
      </c>
      <c r="T257" s="48" t="str">
        <f t="shared" si="26"/>
        <v/>
      </c>
      <c r="U257" s="14" t="str">
        <f>IF(ISNUMBER(A257),INDEX(НМЦ!N$7:N$300,ROW(B257)-4),"")</f>
        <v/>
      </c>
      <c r="V257" s="48" t="str">
        <f t="shared" si="27"/>
        <v/>
      </c>
    </row>
    <row r="258" spans="1:22" ht="23.25" x14ac:dyDescent="0.35">
      <c r="A258" s="49" t="str">
        <f>IF(ISNUMBER(INDEX(НМЦ!A$7:A$300,ROW(B258)-4)),INDEX(НМЦ!A$7:A$300,ROW(B258)-4),"")</f>
        <v/>
      </c>
      <c r="B258" s="39" t="str">
        <f>IF(ISNUMBER(A258),INDEX(НМЦ!B$7:B$300,ROW(B258)-4),"")</f>
        <v/>
      </c>
      <c r="C258" s="39"/>
      <c r="D258" s="39"/>
      <c r="E258" s="40"/>
      <c r="F258" s="49" t="str">
        <f t="shared" si="21"/>
        <v/>
      </c>
      <c r="J258" s="39" t="str">
        <f>IF(ISNUMBER(A258),НМЦ!$B$3,"")</f>
        <v/>
      </c>
      <c r="K258" s="43" t="str">
        <f>IF(ISNUMBER(A258),VLOOKUP(НМЦ!$B$3,'Справочник данных'!$B$3:$C$92,2,0),"")</f>
        <v/>
      </c>
      <c r="M258" s="49" t="str">
        <f>IF(ISNUMBER(A258),INDEX(НМЦ!D$7:D$300,ROW(B258)-4),"")</f>
        <v/>
      </c>
      <c r="N258" s="30" t="str">
        <f>IF(ISNUMBER(A258),VLOOKUP(INDEX(НМЦ!C$7:C$300,ROW(B258)-4),'Справочник данных'!I$4:J$32,2,0),"")</f>
        <v/>
      </c>
      <c r="O258" s="48" t="str">
        <f t="shared" si="22"/>
        <v/>
      </c>
      <c r="P258" s="48" t="str">
        <f t="shared" si="23"/>
        <v/>
      </c>
      <c r="Q258" s="31" t="str">
        <f t="shared" si="24"/>
        <v/>
      </c>
      <c r="R258" s="48" t="str">
        <f t="shared" si="25"/>
        <v/>
      </c>
      <c r="S258" s="32" t="str">
        <f>IF(ISNUMBER(A258),INDEX(НМЦ!M$7:M$300,ROW(B258)-4),"")</f>
        <v/>
      </c>
      <c r="T258" s="48" t="str">
        <f t="shared" si="26"/>
        <v/>
      </c>
      <c r="U258" s="14" t="str">
        <f>IF(ISNUMBER(A258),INDEX(НМЦ!N$7:N$300,ROW(B258)-4),"")</f>
        <v/>
      </c>
      <c r="V258" s="48" t="str">
        <f t="shared" si="27"/>
        <v/>
      </c>
    </row>
    <row r="259" spans="1:22" ht="23.25" x14ac:dyDescent="0.35">
      <c r="A259" s="49" t="str">
        <f>IF(ISNUMBER(INDEX(НМЦ!A$7:A$300,ROW(B259)-4)),INDEX(НМЦ!A$7:A$300,ROW(B259)-4),"")</f>
        <v/>
      </c>
      <c r="B259" s="39" t="str">
        <f>IF(ISNUMBER(A259),INDEX(НМЦ!B$7:B$300,ROW(B259)-4),"")</f>
        <v/>
      </c>
      <c r="C259" s="39"/>
      <c r="D259" s="39"/>
      <c r="E259" s="40"/>
      <c r="F259" s="49" t="str">
        <f t="shared" si="21"/>
        <v/>
      </c>
      <c r="J259" s="39" t="str">
        <f>IF(ISNUMBER(A259),НМЦ!$B$3,"")</f>
        <v/>
      </c>
      <c r="K259" s="43" t="str">
        <f>IF(ISNUMBER(A259),VLOOKUP(НМЦ!$B$3,'Справочник данных'!$B$3:$C$92,2,0),"")</f>
        <v/>
      </c>
      <c r="M259" s="49" t="str">
        <f>IF(ISNUMBER(A259),INDEX(НМЦ!D$7:D$300,ROW(B259)-4),"")</f>
        <v/>
      </c>
      <c r="N259" s="30" t="str">
        <f>IF(ISNUMBER(A259),VLOOKUP(INDEX(НМЦ!C$7:C$300,ROW(B259)-4),'Справочник данных'!I$4:J$32,2,0),"")</f>
        <v/>
      </c>
      <c r="O259" s="48" t="str">
        <f t="shared" si="22"/>
        <v/>
      </c>
      <c r="P259" s="48" t="str">
        <f t="shared" si="23"/>
        <v/>
      </c>
      <c r="Q259" s="31" t="str">
        <f t="shared" si="24"/>
        <v/>
      </c>
      <c r="R259" s="48" t="str">
        <f t="shared" si="25"/>
        <v/>
      </c>
      <c r="S259" s="32" t="str">
        <f>IF(ISNUMBER(A259),INDEX(НМЦ!M$7:M$300,ROW(B259)-4),"")</f>
        <v/>
      </c>
      <c r="T259" s="48" t="str">
        <f t="shared" si="26"/>
        <v/>
      </c>
      <c r="U259" s="14" t="str">
        <f>IF(ISNUMBER(A259),INDEX(НМЦ!N$7:N$300,ROW(B259)-4),"")</f>
        <v/>
      </c>
      <c r="V259" s="48" t="str">
        <f t="shared" si="27"/>
        <v/>
      </c>
    </row>
    <row r="260" spans="1:22" ht="23.25" x14ac:dyDescent="0.35">
      <c r="A260" s="49" t="str">
        <f>IF(ISNUMBER(INDEX(НМЦ!A$7:A$300,ROW(B260)-4)),INDEX(НМЦ!A$7:A$300,ROW(B260)-4),"")</f>
        <v/>
      </c>
      <c r="B260" s="39" t="str">
        <f>IF(ISNUMBER(A260),INDEX(НМЦ!B$7:B$300,ROW(B260)-4),"")</f>
        <v/>
      </c>
      <c r="C260" s="39"/>
      <c r="D260" s="39"/>
      <c r="E260" s="40"/>
      <c r="F260" s="49" t="str">
        <f t="shared" si="21"/>
        <v/>
      </c>
      <c r="J260" s="39" t="str">
        <f>IF(ISNUMBER(A260),НМЦ!$B$3,"")</f>
        <v/>
      </c>
      <c r="K260" s="43" t="str">
        <f>IF(ISNUMBER(A260),VLOOKUP(НМЦ!$B$3,'Справочник данных'!$B$3:$C$92,2,0),"")</f>
        <v/>
      </c>
      <c r="M260" s="49" t="str">
        <f>IF(ISNUMBER(A260),INDEX(НМЦ!D$7:D$300,ROW(B260)-4),"")</f>
        <v/>
      </c>
      <c r="N260" s="30" t="str">
        <f>IF(ISNUMBER(A260),VLOOKUP(INDEX(НМЦ!C$7:C$300,ROW(B260)-4),'Справочник данных'!I$4:J$32,2,0),"")</f>
        <v/>
      </c>
      <c r="O260" s="48" t="str">
        <f t="shared" si="22"/>
        <v/>
      </c>
      <c r="P260" s="48" t="str">
        <f t="shared" si="23"/>
        <v/>
      </c>
      <c r="Q260" s="31" t="str">
        <f t="shared" si="24"/>
        <v/>
      </c>
      <c r="R260" s="48" t="str">
        <f t="shared" si="25"/>
        <v/>
      </c>
      <c r="S260" s="32" t="str">
        <f>IF(ISNUMBER(A260),INDEX(НМЦ!M$7:M$300,ROW(B260)-4),"")</f>
        <v/>
      </c>
      <c r="T260" s="48" t="str">
        <f t="shared" si="26"/>
        <v/>
      </c>
      <c r="U260" s="14" t="str">
        <f>IF(ISNUMBER(A260),INDEX(НМЦ!N$7:N$300,ROW(B260)-4),"")</f>
        <v/>
      </c>
      <c r="V260" s="48" t="str">
        <f t="shared" si="27"/>
        <v/>
      </c>
    </row>
    <row r="261" spans="1:22" ht="23.25" x14ac:dyDescent="0.35">
      <c r="A261" s="49" t="str">
        <f>IF(ISNUMBER(INDEX(НМЦ!A$7:A$300,ROW(B261)-4)),INDEX(НМЦ!A$7:A$300,ROW(B261)-4),"")</f>
        <v/>
      </c>
      <c r="B261" s="39" t="str">
        <f>IF(ISNUMBER(A261),INDEX(НМЦ!B$7:B$300,ROW(B261)-4),"")</f>
        <v/>
      </c>
      <c r="C261" s="39"/>
      <c r="D261" s="39"/>
      <c r="E261" s="40"/>
      <c r="F261" s="49" t="str">
        <f t="shared" si="21"/>
        <v/>
      </c>
      <c r="J261" s="39" t="str">
        <f>IF(ISNUMBER(A261),НМЦ!$B$3,"")</f>
        <v/>
      </c>
      <c r="K261" s="43" t="str">
        <f>IF(ISNUMBER(A261),VLOOKUP(НМЦ!$B$3,'Справочник данных'!$B$3:$C$92,2,0),"")</f>
        <v/>
      </c>
      <c r="M261" s="49" t="str">
        <f>IF(ISNUMBER(A261),INDEX(НМЦ!D$7:D$300,ROW(B261)-4),"")</f>
        <v/>
      </c>
      <c r="N261" s="30" t="str">
        <f>IF(ISNUMBER(A261),VLOOKUP(INDEX(НМЦ!C$7:C$300,ROW(B261)-4),'Справочник данных'!I$4:J$32,2,0),"")</f>
        <v/>
      </c>
      <c r="O261" s="48" t="str">
        <f t="shared" si="22"/>
        <v/>
      </c>
      <c r="P261" s="48" t="str">
        <f t="shared" si="23"/>
        <v/>
      </c>
      <c r="Q261" s="31" t="str">
        <f t="shared" si="24"/>
        <v/>
      </c>
      <c r="R261" s="48" t="str">
        <f t="shared" si="25"/>
        <v/>
      </c>
      <c r="S261" s="32" t="str">
        <f>IF(ISNUMBER(A261),INDEX(НМЦ!M$7:M$300,ROW(B261)-4),"")</f>
        <v/>
      </c>
      <c r="T261" s="48" t="str">
        <f t="shared" si="26"/>
        <v/>
      </c>
      <c r="U261" s="14" t="str">
        <f>IF(ISNUMBER(A261),INDEX(НМЦ!N$7:N$300,ROW(B261)-4),"")</f>
        <v/>
      </c>
      <c r="V261" s="48" t="str">
        <f t="shared" si="27"/>
        <v/>
      </c>
    </row>
    <row r="262" spans="1:22" ht="23.25" x14ac:dyDescent="0.35">
      <c r="A262" s="49" t="str">
        <f>IF(ISNUMBER(INDEX(НМЦ!A$7:A$300,ROW(B262)-4)),INDEX(НМЦ!A$7:A$300,ROW(B262)-4),"")</f>
        <v/>
      </c>
      <c r="B262" s="39" t="str">
        <f>IF(ISNUMBER(A262),INDEX(НМЦ!B$7:B$300,ROW(B262)-4),"")</f>
        <v/>
      </c>
      <c r="C262" s="39"/>
      <c r="D262" s="39"/>
      <c r="E262" s="40"/>
      <c r="F262" s="49" t="str">
        <f t="shared" ref="F262:F309" si="28">IF(ISNUMBER(A262),"Нет","")</f>
        <v/>
      </c>
      <c r="J262" s="39" t="str">
        <f>IF(ISNUMBER(A262),НМЦ!$B$3,"")</f>
        <v/>
      </c>
      <c r="K262" s="43" t="str">
        <f>IF(ISNUMBER(A262),VLOOKUP(НМЦ!$B$3,'Справочник данных'!$B$3:$C$92,2,0),"")</f>
        <v/>
      </c>
      <c r="M262" s="49" t="str">
        <f>IF(ISNUMBER(A262),INDEX(НМЦ!D$7:D$300,ROW(B262)-4),"")</f>
        <v/>
      </c>
      <c r="N262" s="30" t="str">
        <f>IF(ISNUMBER(A262),VLOOKUP(INDEX(НМЦ!C$7:C$300,ROW(B262)-4),'Справочник данных'!I$4:J$32,2,0),"")</f>
        <v/>
      </c>
      <c r="O262" s="48" t="str">
        <f t="shared" ref="O262:O309" si="29">IF(ISNUMBER(A262),"Нет","")</f>
        <v/>
      </c>
      <c r="P262" s="48" t="str">
        <f t="shared" ref="P262:P309" si="30">IF(ISNUMBER(A262),"Нет","")</f>
        <v/>
      </c>
      <c r="Q262" s="31" t="str">
        <f t="shared" ref="Q262:Q309" si="31">IF(ISNUMBER(A262),643,"")</f>
        <v/>
      </c>
      <c r="R262" s="48" t="str">
        <f t="shared" ref="R262:R309" si="32">IF(ISNUMBER(A262),"Нет","")</f>
        <v/>
      </c>
      <c r="S262" s="32" t="str">
        <f>IF(ISNUMBER(A262),INDEX(НМЦ!M$7:M$300,ROW(B262)-4),"")</f>
        <v/>
      </c>
      <c r="T262" s="48" t="str">
        <f t="shared" ref="T262:T309" si="33">IF(ISNUMBER(A262),"Без НДС","")</f>
        <v/>
      </c>
      <c r="U262" s="14" t="str">
        <f>IF(ISNUMBER(A262),INDEX(НМЦ!N$7:N$300,ROW(B262)-4),"")</f>
        <v/>
      </c>
      <c r="V262" s="48" t="str">
        <f t="shared" ref="V262:V309" si="34">IF(ISNUMBER(A262),"Без НДС","")</f>
        <v/>
      </c>
    </row>
    <row r="263" spans="1:22" ht="23.25" x14ac:dyDescent="0.35">
      <c r="A263" s="49" t="str">
        <f>IF(ISNUMBER(INDEX(НМЦ!A$7:A$300,ROW(B263)-4)),INDEX(НМЦ!A$7:A$300,ROW(B263)-4),"")</f>
        <v/>
      </c>
      <c r="B263" s="39" t="str">
        <f>IF(ISNUMBER(A263),INDEX(НМЦ!B$7:B$300,ROW(B263)-4),"")</f>
        <v/>
      </c>
      <c r="C263" s="39"/>
      <c r="D263" s="39"/>
      <c r="E263" s="40"/>
      <c r="F263" s="49" t="str">
        <f t="shared" si="28"/>
        <v/>
      </c>
      <c r="J263" s="39" t="str">
        <f>IF(ISNUMBER(A263),НМЦ!$B$3,"")</f>
        <v/>
      </c>
      <c r="K263" s="43" t="str">
        <f>IF(ISNUMBER(A263),VLOOKUP(НМЦ!$B$3,'Справочник данных'!$B$3:$C$92,2,0),"")</f>
        <v/>
      </c>
      <c r="M263" s="49" t="str">
        <f>IF(ISNUMBER(A263),INDEX(НМЦ!D$7:D$300,ROW(B263)-4),"")</f>
        <v/>
      </c>
      <c r="N263" s="30" t="str">
        <f>IF(ISNUMBER(A263),VLOOKUP(INDEX(НМЦ!C$7:C$300,ROW(B263)-4),'Справочник данных'!I$4:J$32,2,0),"")</f>
        <v/>
      </c>
      <c r="O263" s="48" t="str">
        <f t="shared" si="29"/>
        <v/>
      </c>
      <c r="P263" s="48" t="str">
        <f t="shared" si="30"/>
        <v/>
      </c>
      <c r="Q263" s="31" t="str">
        <f t="shared" si="31"/>
        <v/>
      </c>
      <c r="R263" s="48" t="str">
        <f t="shared" si="32"/>
        <v/>
      </c>
      <c r="S263" s="32" t="str">
        <f>IF(ISNUMBER(A263),INDEX(НМЦ!M$7:M$300,ROW(B263)-4),"")</f>
        <v/>
      </c>
      <c r="T263" s="48" t="str">
        <f t="shared" si="33"/>
        <v/>
      </c>
      <c r="U263" s="14" t="str">
        <f>IF(ISNUMBER(A263),INDEX(НМЦ!N$7:N$300,ROW(B263)-4),"")</f>
        <v/>
      </c>
      <c r="V263" s="48" t="str">
        <f t="shared" si="34"/>
        <v/>
      </c>
    </row>
    <row r="264" spans="1:22" ht="23.25" x14ac:dyDescent="0.35">
      <c r="A264" s="49" t="str">
        <f>IF(ISNUMBER(INDEX(НМЦ!A$7:A$300,ROW(B264)-4)),INDEX(НМЦ!A$7:A$300,ROW(B264)-4),"")</f>
        <v/>
      </c>
      <c r="B264" s="39" t="str">
        <f>IF(ISNUMBER(A264),INDEX(НМЦ!B$7:B$300,ROW(B264)-4),"")</f>
        <v/>
      </c>
      <c r="C264" s="39"/>
      <c r="D264" s="39"/>
      <c r="E264" s="40"/>
      <c r="F264" s="49" t="str">
        <f t="shared" si="28"/>
        <v/>
      </c>
      <c r="J264" s="39" t="str">
        <f>IF(ISNUMBER(A264),НМЦ!$B$3,"")</f>
        <v/>
      </c>
      <c r="K264" s="43" t="str">
        <f>IF(ISNUMBER(A264),VLOOKUP(НМЦ!$B$3,'Справочник данных'!$B$3:$C$92,2,0),"")</f>
        <v/>
      </c>
      <c r="M264" s="49" t="str">
        <f>IF(ISNUMBER(A264),INDEX(НМЦ!D$7:D$300,ROW(B264)-4),"")</f>
        <v/>
      </c>
      <c r="N264" s="30" t="str">
        <f>IF(ISNUMBER(A264),VLOOKUP(INDEX(НМЦ!C$7:C$300,ROW(B264)-4),'Справочник данных'!I$4:J$32,2,0),"")</f>
        <v/>
      </c>
      <c r="O264" s="48" t="str">
        <f t="shared" si="29"/>
        <v/>
      </c>
      <c r="P264" s="48" t="str">
        <f t="shared" si="30"/>
        <v/>
      </c>
      <c r="Q264" s="31" t="str">
        <f t="shared" si="31"/>
        <v/>
      </c>
      <c r="R264" s="48" t="str">
        <f t="shared" si="32"/>
        <v/>
      </c>
      <c r="S264" s="32" t="str">
        <f>IF(ISNUMBER(A264),INDEX(НМЦ!M$7:M$300,ROW(B264)-4),"")</f>
        <v/>
      </c>
      <c r="T264" s="48" t="str">
        <f t="shared" si="33"/>
        <v/>
      </c>
      <c r="U264" s="14" t="str">
        <f>IF(ISNUMBER(A264),INDEX(НМЦ!N$7:N$300,ROW(B264)-4),"")</f>
        <v/>
      </c>
      <c r="V264" s="48" t="str">
        <f t="shared" si="34"/>
        <v/>
      </c>
    </row>
    <row r="265" spans="1:22" ht="23.25" x14ac:dyDescent="0.35">
      <c r="A265" s="49" t="str">
        <f>IF(ISNUMBER(INDEX(НМЦ!A$7:A$300,ROW(B265)-4)),INDEX(НМЦ!A$7:A$300,ROW(B265)-4),"")</f>
        <v/>
      </c>
      <c r="B265" s="39" t="str">
        <f>IF(ISNUMBER(A265),INDEX(НМЦ!B$7:B$300,ROW(B265)-4),"")</f>
        <v/>
      </c>
      <c r="C265" s="39"/>
      <c r="D265" s="39"/>
      <c r="E265" s="40"/>
      <c r="F265" s="49" t="str">
        <f t="shared" si="28"/>
        <v/>
      </c>
      <c r="J265" s="39" t="str">
        <f>IF(ISNUMBER(A265),НМЦ!$B$3,"")</f>
        <v/>
      </c>
      <c r="K265" s="43" t="str">
        <f>IF(ISNUMBER(A265),VLOOKUP(НМЦ!$B$3,'Справочник данных'!$B$3:$C$92,2,0),"")</f>
        <v/>
      </c>
      <c r="M265" s="49" t="str">
        <f>IF(ISNUMBER(A265),INDEX(НМЦ!D$7:D$300,ROW(B265)-4),"")</f>
        <v/>
      </c>
      <c r="N265" s="30" t="str">
        <f>IF(ISNUMBER(A265),VLOOKUP(INDEX(НМЦ!C$7:C$300,ROW(B265)-4),'Справочник данных'!I$4:J$32,2,0),"")</f>
        <v/>
      </c>
      <c r="O265" s="48" t="str">
        <f t="shared" si="29"/>
        <v/>
      </c>
      <c r="P265" s="48" t="str">
        <f t="shared" si="30"/>
        <v/>
      </c>
      <c r="Q265" s="31" t="str">
        <f t="shared" si="31"/>
        <v/>
      </c>
      <c r="R265" s="48" t="str">
        <f t="shared" si="32"/>
        <v/>
      </c>
      <c r="S265" s="32" t="str">
        <f>IF(ISNUMBER(A265),INDEX(НМЦ!M$7:M$300,ROW(B265)-4),"")</f>
        <v/>
      </c>
      <c r="T265" s="48" t="str">
        <f t="shared" si="33"/>
        <v/>
      </c>
      <c r="U265" s="14" t="str">
        <f>IF(ISNUMBER(A265),INDEX(НМЦ!N$7:N$300,ROW(B265)-4),"")</f>
        <v/>
      </c>
      <c r="V265" s="48" t="str">
        <f t="shared" si="34"/>
        <v/>
      </c>
    </row>
    <row r="266" spans="1:22" ht="23.25" x14ac:dyDescent="0.35">
      <c r="A266" s="49" t="str">
        <f>IF(ISNUMBER(INDEX(НМЦ!A$7:A$300,ROW(B266)-4)),INDEX(НМЦ!A$7:A$300,ROW(B266)-4),"")</f>
        <v/>
      </c>
      <c r="B266" s="39" t="str">
        <f>IF(ISNUMBER(A266),INDEX(НМЦ!B$7:B$300,ROW(B266)-4),"")</f>
        <v/>
      </c>
      <c r="C266" s="39"/>
      <c r="D266" s="39"/>
      <c r="E266" s="40"/>
      <c r="F266" s="49" t="str">
        <f t="shared" si="28"/>
        <v/>
      </c>
      <c r="J266" s="39" t="str">
        <f>IF(ISNUMBER(A266),НМЦ!$B$3,"")</f>
        <v/>
      </c>
      <c r="K266" s="43" t="str">
        <f>IF(ISNUMBER(A266),VLOOKUP(НМЦ!$B$3,'Справочник данных'!$B$3:$C$92,2,0),"")</f>
        <v/>
      </c>
      <c r="M266" s="49" t="str">
        <f>IF(ISNUMBER(A266),INDEX(НМЦ!D$7:D$300,ROW(B266)-4),"")</f>
        <v/>
      </c>
      <c r="N266" s="30" t="str">
        <f>IF(ISNUMBER(A266),VLOOKUP(INDEX(НМЦ!C$7:C$300,ROW(B266)-4),'Справочник данных'!I$4:J$32,2,0),"")</f>
        <v/>
      </c>
      <c r="O266" s="48" t="str">
        <f t="shared" si="29"/>
        <v/>
      </c>
      <c r="P266" s="48" t="str">
        <f t="shared" si="30"/>
        <v/>
      </c>
      <c r="Q266" s="31" t="str">
        <f t="shared" si="31"/>
        <v/>
      </c>
      <c r="R266" s="48" t="str">
        <f t="shared" si="32"/>
        <v/>
      </c>
      <c r="S266" s="32" t="str">
        <f>IF(ISNUMBER(A266),INDEX(НМЦ!M$7:M$300,ROW(B266)-4),"")</f>
        <v/>
      </c>
      <c r="T266" s="48" t="str">
        <f t="shared" si="33"/>
        <v/>
      </c>
      <c r="U266" s="14" t="str">
        <f>IF(ISNUMBER(A266),INDEX(НМЦ!N$7:N$300,ROW(B266)-4),"")</f>
        <v/>
      </c>
      <c r="V266" s="48" t="str">
        <f t="shared" si="34"/>
        <v/>
      </c>
    </row>
    <row r="267" spans="1:22" ht="23.25" x14ac:dyDescent="0.35">
      <c r="A267" s="49" t="str">
        <f>IF(ISNUMBER(INDEX(НМЦ!A$7:A$300,ROW(B267)-4)),INDEX(НМЦ!A$7:A$300,ROW(B267)-4),"")</f>
        <v/>
      </c>
      <c r="B267" s="39" t="str">
        <f>IF(ISNUMBER(A267),INDEX(НМЦ!B$7:B$300,ROW(B267)-4),"")</f>
        <v/>
      </c>
      <c r="C267" s="39"/>
      <c r="D267" s="39"/>
      <c r="E267" s="40"/>
      <c r="F267" s="49" t="str">
        <f t="shared" si="28"/>
        <v/>
      </c>
      <c r="J267" s="39" t="str">
        <f>IF(ISNUMBER(A267),НМЦ!$B$3,"")</f>
        <v/>
      </c>
      <c r="K267" s="43" t="str">
        <f>IF(ISNUMBER(A267),VLOOKUP(НМЦ!$B$3,'Справочник данных'!$B$3:$C$92,2,0),"")</f>
        <v/>
      </c>
      <c r="M267" s="49" t="str">
        <f>IF(ISNUMBER(A267),INDEX(НМЦ!D$7:D$300,ROW(B267)-4),"")</f>
        <v/>
      </c>
      <c r="N267" s="30" t="str">
        <f>IF(ISNUMBER(A267),VLOOKUP(INDEX(НМЦ!C$7:C$300,ROW(B267)-4),'Справочник данных'!I$4:J$32,2,0),"")</f>
        <v/>
      </c>
      <c r="O267" s="48" t="str">
        <f t="shared" si="29"/>
        <v/>
      </c>
      <c r="P267" s="48" t="str">
        <f t="shared" si="30"/>
        <v/>
      </c>
      <c r="Q267" s="31" t="str">
        <f t="shared" si="31"/>
        <v/>
      </c>
      <c r="R267" s="48" t="str">
        <f t="shared" si="32"/>
        <v/>
      </c>
      <c r="S267" s="32" t="str">
        <f>IF(ISNUMBER(A267),INDEX(НМЦ!M$7:M$300,ROW(B267)-4),"")</f>
        <v/>
      </c>
      <c r="T267" s="48" t="str">
        <f t="shared" si="33"/>
        <v/>
      </c>
      <c r="U267" s="14" t="str">
        <f>IF(ISNUMBER(A267),INDEX(НМЦ!N$7:N$300,ROW(B267)-4),"")</f>
        <v/>
      </c>
      <c r="V267" s="48" t="str">
        <f t="shared" si="34"/>
        <v/>
      </c>
    </row>
    <row r="268" spans="1:22" ht="23.25" x14ac:dyDescent="0.35">
      <c r="A268" s="49" t="str">
        <f>IF(ISNUMBER(INDEX(НМЦ!A$7:A$300,ROW(B268)-4)),INDEX(НМЦ!A$7:A$300,ROW(B268)-4),"")</f>
        <v/>
      </c>
      <c r="B268" s="39" t="str">
        <f>IF(ISNUMBER(A268),INDEX(НМЦ!B$7:B$300,ROW(B268)-4),"")</f>
        <v/>
      </c>
      <c r="C268" s="39"/>
      <c r="D268" s="39"/>
      <c r="E268" s="40"/>
      <c r="F268" s="49" t="str">
        <f t="shared" si="28"/>
        <v/>
      </c>
      <c r="J268" s="39" t="str">
        <f>IF(ISNUMBER(A268),НМЦ!$B$3,"")</f>
        <v/>
      </c>
      <c r="K268" s="43" t="str">
        <f>IF(ISNUMBER(A268),VLOOKUP(НМЦ!$B$3,'Справочник данных'!$B$3:$C$92,2,0),"")</f>
        <v/>
      </c>
      <c r="M268" s="49" t="str">
        <f>IF(ISNUMBER(A268),INDEX(НМЦ!D$7:D$300,ROW(B268)-4),"")</f>
        <v/>
      </c>
      <c r="N268" s="30" t="str">
        <f>IF(ISNUMBER(A268),VLOOKUP(INDEX(НМЦ!C$7:C$300,ROW(B268)-4),'Справочник данных'!I$4:J$32,2,0),"")</f>
        <v/>
      </c>
      <c r="O268" s="48" t="str">
        <f t="shared" si="29"/>
        <v/>
      </c>
      <c r="P268" s="48" t="str">
        <f t="shared" si="30"/>
        <v/>
      </c>
      <c r="Q268" s="31" t="str">
        <f t="shared" si="31"/>
        <v/>
      </c>
      <c r="R268" s="48" t="str">
        <f t="shared" si="32"/>
        <v/>
      </c>
      <c r="S268" s="32" t="str">
        <f>IF(ISNUMBER(A268),INDEX(НМЦ!M$7:M$300,ROW(B268)-4),"")</f>
        <v/>
      </c>
      <c r="T268" s="48" t="str">
        <f t="shared" si="33"/>
        <v/>
      </c>
      <c r="U268" s="14" t="str">
        <f>IF(ISNUMBER(A268),INDEX(НМЦ!N$7:N$300,ROW(B268)-4),"")</f>
        <v/>
      </c>
      <c r="V268" s="48" t="str">
        <f t="shared" si="34"/>
        <v/>
      </c>
    </row>
    <row r="269" spans="1:22" ht="23.25" x14ac:dyDescent="0.35">
      <c r="A269" s="49" t="str">
        <f>IF(ISNUMBER(INDEX(НМЦ!A$7:A$300,ROW(B269)-4)),INDEX(НМЦ!A$7:A$300,ROW(B269)-4),"")</f>
        <v/>
      </c>
      <c r="B269" s="39" t="str">
        <f>IF(ISNUMBER(A269),INDEX(НМЦ!B$7:B$300,ROW(B269)-4),"")</f>
        <v/>
      </c>
      <c r="C269" s="39"/>
      <c r="D269" s="39"/>
      <c r="E269" s="40"/>
      <c r="F269" s="49" t="str">
        <f t="shared" si="28"/>
        <v/>
      </c>
      <c r="J269" s="39" t="str">
        <f>IF(ISNUMBER(A269),НМЦ!$B$3,"")</f>
        <v/>
      </c>
      <c r="K269" s="43" t="str">
        <f>IF(ISNUMBER(A269),VLOOKUP(НМЦ!$B$3,'Справочник данных'!$B$3:$C$92,2,0),"")</f>
        <v/>
      </c>
      <c r="M269" s="49" t="str">
        <f>IF(ISNUMBER(A269),INDEX(НМЦ!D$7:D$300,ROW(B269)-4),"")</f>
        <v/>
      </c>
      <c r="N269" s="30" t="str">
        <f>IF(ISNUMBER(A269),VLOOKUP(INDEX(НМЦ!C$7:C$300,ROW(B269)-4),'Справочник данных'!I$4:J$32,2,0),"")</f>
        <v/>
      </c>
      <c r="O269" s="48" t="str">
        <f t="shared" si="29"/>
        <v/>
      </c>
      <c r="P269" s="48" t="str">
        <f t="shared" si="30"/>
        <v/>
      </c>
      <c r="Q269" s="31" t="str">
        <f t="shared" si="31"/>
        <v/>
      </c>
      <c r="R269" s="48" t="str">
        <f t="shared" si="32"/>
        <v/>
      </c>
      <c r="S269" s="32" t="str">
        <f>IF(ISNUMBER(A269),INDEX(НМЦ!M$7:M$300,ROW(B269)-4),"")</f>
        <v/>
      </c>
      <c r="T269" s="48" t="str">
        <f t="shared" si="33"/>
        <v/>
      </c>
      <c r="U269" s="14" t="str">
        <f>IF(ISNUMBER(A269),INDEX(НМЦ!N$7:N$300,ROW(B269)-4),"")</f>
        <v/>
      </c>
      <c r="V269" s="48" t="str">
        <f t="shared" si="34"/>
        <v/>
      </c>
    </row>
    <row r="270" spans="1:22" ht="23.25" x14ac:dyDescent="0.35">
      <c r="A270" s="49" t="str">
        <f>IF(ISNUMBER(INDEX(НМЦ!A$7:A$300,ROW(B270)-4)),INDEX(НМЦ!A$7:A$300,ROW(B270)-4),"")</f>
        <v/>
      </c>
      <c r="B270" s="39" t="str">
        <f>IF(ISNUMBER(A270),INDEX(НМЦ!B$7:B$300,ROW(B270)-4),"")</f>
        <v/>
      </c>
      <c r="C270" s="39"/>
      <c r="D270" s="39"/>
      <c r="E270" s="40"/>
      <c r="F270" s="49" t="str">
        <f t="shared" si="28"/>
        <v/>
      </c>
      <c r="J270" s="39" t="str">
        <f>IF(ISNUMBER(A270),НМЦ!$B$3,"")</f>
        <v/>
      </c>
      <c r="K270" s="43" t="str">
        <f>IF(ISNUMBER(A270),VLOOKUP(НМЦ!$B$3,'Справочник данных'!$B$3:$C$92,2,0),"")</f>
        <v/>
      </c>
      <c r="M270" s="49" t="str">
        <f>IF(ISNUMBER(A270),INDEX(НМЦ!D$7:D$300,ROW(B270)-4),"")</f>
        <v/>
      </c>
      <c r="N270" s="30" t="str">
        <f>IF(ISNUMBER(A270),VLOOKUP(INDEX(НМЦ!C$7:C$300,ROW(B270)-4),'Справочник данных'!I$4:J$32,2,0),"")</f>
        <v/>
      </c>
      <c r="O270" s="48" t="str">
        <f t="shared" si="29"/>
        <v/>
      </c>
      <c r="P270" s="48" t="str">
        <f t="shared" si="30"/>
        <v/>
      </c>
      <c r="Q270" s="31" t="str">
        <f t="shared" si="31"/>
        <v/>
      </c>
      <c r="R270" s="48" t="str">
        <f t="shared" si="32"/>
        <v/>
      </c>
      <c r="S270" s="32" t="str">
        <f>IF(ISNUMBER(A270),INDEX(НМЦ!M$7:M$300,ROW(B270)-4),"")</f>
        <v/>
      </c>
      <c r="T270" s="48" t="str">
        <f t="shared" si="33"/>
        <v/>
      </c>
      <c r="U270" s="14" t="str">
        <f>IF(ISNUMBER(A270),INDEX(НМЦ!N$7:N$300,ROW(B270)-4),"")</f>
        <v/>
      </c>
      <c r="V270" s="48" t="str">
        <f t="shared" si="34"/>
        <v/>
      </c>
    </row>
    <row r="271" spans="1:22" ht="23.25" x14ac:dyDescent="0.35">
      <c r="A271" s="49" t="str">
        <f>IF(ISNUMBER(INDEX(НМЦ!A$7:A$300,ROW(B271)-4)),INDEX(НМЦ!A$7:A$300,ROW(B271)-4),"")</f>
        <v/>
      </c>
      <c r="B271" s="39" t="str">
        <f>IF(ISNUMBER(A271),INDEX(НМЦ!B$7:B$300,ROW(B271)-4),"")</f>
        <v/>
      </c>
      <c r="C271" s="39"/>
      <c r="D271" s="39"/>
      <c r="E271" s="40"/>
      <c r="F271" s="49" t="str">
        <f t="shared" si="28"/>
        <v/>
      </c>
      <c r="J271" s="39" t="str">
        <f>IF(ISNUMBER(A271),НМЦ!$B$3,"")</f>
        <v/>
      </c>
      <c r="K271" s="43" t="str">
        <f>IF(ISNUMBER(A271),VLOOKUP(НМЦ!$B$3,'Справочник данных'!$B$3:$C$92,2,0),"")</f>
        <v/>
      </c>
      <c r="M271" s="49" t="str">
        <f>IF(ISNUMBER(A271),INDEX(НМЦ!D$7:D$300,ROW(B271)-4),"")</f>
        <v/>
      </c>
      <c r="N271" s="30" t="str">
        <f>IF(ISNUMBER(A271),VLOOKUP(INDEX(НМЦ!C$7:C$300,ROW(B271)-4),'Справочник данных'!I$4:J$32,2,0),"")</f>
        <v/>
      </c>
      <c r="O271" s="48" t="str">
        <f t="shared" si="29"/>
        <v/>
      </c>
      <c r="P271" s="48" t="str">
        <f t="shared" si="30"/>
        <v/>
      </c>
      <c r="Q271" s="31" t="str">
        <f t="shared" si="31"/>
        <v/>
      </c>
      <c r="R271" s="48" t="str">
        <f t="shared" si="32"/>
        <v/>
      </c>
      <c r="S271" s="32" t="str">
        <f>IF(ISNUMBER(A271),INDEX(НМЦ!M$7:M$300,ROW(B271)-4),"")</f>
        <v/>
      </c>
      <c r="T271" s="48" t="str">
        <f t="shared" si="33"/>
        <v/>
      </c>
      <c r="U271" s="14" t="str">
        <f>IF(ISNUMBER(A271),INDEX(НМЦ!N$7:N$300,ROW(B271)-4),"")</f>
        <v/>
      </c>
      <c r="V271" s="48" t="str">
        <f t="shared" si="34"/>
        <v/>
      </c>
    </row>
    <row r="272" spans="1:22" ht="23.25" x14ac:dyDescent="0.35">
      <c r="A272" s="49" t="str">
        <f>IF(ISNUMBER(INDEX(НМЦ!A$7:A$300,ROW(B272)-4)),INDEX(НМЦ!A$7:A$300,ROW(B272)-4),"")</f>
        <v/>
      </c>
      <c r="B272" s="39" t="str">
        <f>IF(ISNUMBER(A272),INDEX(НМЦ!B$7:B$300,ROW(B272)-4),"")</f>
        <v/>
      </c>
      <c r="C272" s="39"/>
      <c r="D272" s="39"/>
      <c r="E272" s="40"/>
      <c r="F272" s="49" t="str">
        <f t="shared" si="28"/>
        <v/>
      </c>
      <c r="J272" s="39" t="str">
        <f>IF(ISNUMBER(A272),НМЦ!$B$3,"")</f>
        <v/>
      </c>
      <c r="K272" s="43" t="str">
        <f>IF(ISNUMBER(A272),VLOOKUP(НМЦ!$B$3,'Справочник данных'!$B$3:$C$92,2,0),"")</f>
        <v/>
      </c>
      <c r="M272" s="49" t="str">
        <f>IF(ISNUMBER(A272),INDEX(НМЦ!D$7:D$300,ROW(B272)-4),"")</f>
        <v/>
      </c>
      <c r="N272" s="30" t="str">
        <f>IF(ISNUMBER(A272),VLOOKUP(INDEX(НМЦ!C$7:C$300,ROW(B272)-4),'Справочник данных'!I$4:J$32,2,0),"")</f>
        <v/>
      </c>
      <c r="O272" s="48" t="str">
        <f t="shared" si="29"/>
        <v/>
      </c>
      <c r="P272" s="48" t="str">
        <f t="shared" si="30"/>
        <v/>
      </c>
      <c r="Q272" s="31" t="str">
        <f t="shared" si="31"/>
        <v/>
      </c>
      <c r="R272" s="48" t="str">
        <f t="shared" si="32"/>
        <v/>
      </c>
      <c r="S272" s="32" t="str">
        <f>IF(ISNUMBER(A272),INDEX(НМЦ!M$7:M$300,ROW(B272)-4),"")</f>
        <v/>
      </c>
      <c r="T272" s="48" t="str">
        <f t="shared" si="33"/>
        <v/>
      </c>
      <c r="U272" s="14" t="str">
        <f>IF(ISNUMBER(A272),INDEX(НМЦ!N$7:N$300,ROW(B272)-4),"")</f>
        <v/>
      </c>
      <c r="V272" s="48" t="str">
        <f t="shared" si="34"/>
        <v/>
      </c>
    </row>
    <row r="273" spans="1:22" ht="23.25" x14ac:dyDescent="0.35">
      <c r="A273" s="49" t="str">
        <f>IF(ISNUMBER(INDEX(НМЦ!A$7:A$300,ROW(B273)-4)),INDEX(НМЦ!A$7:A$300,ROW(B273)-4),"")</f>
        <v/>
      </c>
      <c r="B273" s="39" t="str">
        <f>IF(ISNUMBER(A273),INDEX(НМЦ!B$7:B$300,ROW(B273)-4),"")</f>
        <v/>
      </c>
      <c r="C273" s="39"/>
      <c r="D273" s="39"/>
      <c r="E273" s="40"/>
      <c r="F273" s="49" t="str">
        <f t="shared" si="28"/>
        <v/>
      </c>
      <c r="J273" s="39" t="str">
        <f>IF(ISNUMBER(A273),НМЦ!$B$3,"")</f>
        <v/>
      </c>
      <c r="K273" s="43" t="str">
        <f>IF(ISNUMBER(A273),VLOOKUP(НМЦ!$B$3,'Справочник данных'!$B$3:$C$92,2,0),"")</f>
        <v/>
      </c>
      <c r="M273" s="49" t="str">
        <f>IF(ISNUMBER(A273),INDEX(НМЦ!D$7:D$300,ROW(B273)-4),"")</f>
        <v/>
      </c>
      <c r="N273" s="30" t="str">
        <f>IF(ISNUMBER(A273),VLOOKUP(INDEX(НМЦ!C$7:C$300,ROW(B273)-4),'Справочник данных'!I$4:J$32,2,0),"")</f>
        <v/>
      </c>
      <c r="O273" s="48" t="str">
        <f t="shared" si="29"/>
        <v/>
      </c>
      <c r="P273" s="48" t="str">
        <f t="shared" si="30"/>
        <v/>
      </c>
      <c r="Q273" s="31" t="str">
        <f t="shared" si="31"/>
        <v/>
      </c>
      <c r="R273" s="48" t="str">
        <f t="shared" si="32"/>
        <v/>
      </c>
      <c r="S273" s="32" t="str">
        <f>IF(ISNUMBER(A273),INDEX(НМЦ!M$7:M$300,ROW(B273)-4),"")</f>
        <v/>
      </c>
      <c r="T273" s="48" t="str">
        <f t="shared" si="33"/>
        <v/>
      </c>
      <c r="U273" s="14" t="str">
        <f>IF(ISNUMBER(A273),INDEX(НМЦ!N$7:N$300,ROW(B273)-4),"")</f>
        <v/>
      </c>
      <c r="V273" s="48" t="str">
        <f t="shared" si="34"/>
        <v/>
      </c>
    </row>
    <row r="274" spans="1:22" ht="23.25" x14ac:dyDescent="0.35">
      <c r="A274" s="49" t="str">
        <f>IF(ISNUMBER(INDEX(НМЦ!A$7:A$300,ROW(B274)-4)),INDEX(НМЦ!A$7:A$300,ROW(B274)-4),"")</f>
        <v/>
      </c>
      <c r="B274" s="39" t="str">
        <f>IF(ISNUMBER(A274),INDEX(НМЦ!B$7:B$300,ROW(B274)-4),"")</f>
        <v/>
      </c>
      <c r="C274" s="39"/>
      <c r="D274" s="39"/>
      <c r="E274" s="40"/>
      <c r="F274" s="49" t="str">
        <f t="shared" si="28"/>
        <v/>
      </c>
      <c r="J274" s="39" t="str">
        <f>IF(ISNUMBER(A274),НМЦ!$B$3,"")</f>
        <v/>
      </c>
      <c r="K274" s="43" t="str">
        <f>IF(ISNUMBER(A274),VLOOKUP(НМЦ!$B$3,'Справочник данных'!$B$3:$C$92,2,0),"")</f>
        <v/>
      </c>
      <c r="M274" s="49" t="str">
        <f>IF(ISNUMBER(A274),INDEX(НМЦ!D$7:D$300,ROW(B274)-4),"")</f>
        <v/>
      </c>
      <c r="N274" s="30" t="str">
        <f>IF(ISNUMBER(A274),VLOOKUP(INDEX(НМЦ!C$7:C$300,ROW(B274)-4),'Справочник данных'!I$4:J$32,2,0),"")</f>
        <v/>
      </c>
      <c r="O274" s="48" t="str">
        <f t="shared" si="29"/>
        <v/>
      </c>
      <c r="P274" s="48" t="str">
        <f t="shared" si="30"/>
        <v/>
      </c>
      <c r="Q274" s="31" t="str">
        <f t="shared" si="31"/>
        <v/>
      </c>
      <c r="R274" s="48" t="str">
        <f t="shared" si="32"/>
        <v/>
      </c>
      <c r="S274" s="32" t="str">
        <f>IF(ISNUMBER(A274),INDEX(НМЦ!M$7:M$300,ROW(B274)-4),"")</f>
        <v/>
      </c>
      <c r="T274" s="48" t="str">
        <f t="shared" si="33"/>
        <v/>
      </c>
      <c r="U274" s="14" t="str">
        <f>IF(ISNUMBER(A274),INDEX(НМЦ!N$7:N$300,ROW(B274)-4),"")</f>
        <v/>
      </c>
      <c r="V274" s="48" t="str">
        <f t="shared" si="34"/>
        <v/>
      </c>
    </row>
    <row r="275" spans="1:22" ht="23.25" x14ac:dyDescent="0.35">
      <c r="A275" s="49" t="str">
        <f>IF(ISNUMBER(INDEX(НМЦ!A$7:A$300,ROW(B275)-4)),INDEX(НМЦ!A$7:A$300,ROW(B275)-4),"")</f>
        <v/>
      </c>
      <c r="B275" s="39" t="str">
        <f>IF(ISNUMBER(A275),INDEX(НМЦ!B$7:B$300,ROW(B275)-4),"")</f>
        <v/>
      </c>
      <c r="C275" s="39"/>
      <c r="D275" s="39"/>
      <c r="E275" s="40"/>
      <c r="F275" s="49" t="str">
        <f t="shared" si="28"/>
        <v/>
      </c>
      <c r="J275" s="39" t="str">
        <f>IF(ISNUMBER(A275),НМЦ!$B$3,"")</f>
        <v/>
      </c>
      <c r="K275" s="43" t="str">
        <f>IF(ISNUMBER(A275),VLOOKUP(НМЦ!$B$3,'Справочник данных'!$B$3:$C$92,2,0),"")</f>
        <v/>
      </c>
      <c r="M275" s="49" t="str">
        <f>IF(ISNUMBER(A275),INDEX(НМЦ!D$7:D$300,ROW(B275)-4),"")</f>
        <v/>
      </c>
      <c r="N275" s="30" t="str">
        <f>IF(ISNUMBER(A275),VLOOKUP(INDEX(НМЦ!C$7:C$300,ROW(B275)-4),'Справочник данных'!I$4:J$32,2,0),"")</f>
        <v/>
      </c>
      <c r="O275" s="48" t="str">
        <f t="shared" si="29"/>
        <v/>
      </c>
      <c r="P275" s="48" t="str">
        <f t="shared" si="30"/>
        <v/>
      </c>
      <c r="Q275" s="31" t="str">
        <f t="shared" si="31"/>
        <v/>
      </c>
      <c r="R275" s="48" t="str">
        <f t="shared" si="32"/>
        <v/>
      </c>
      <c r="S275" s="32" t="str">
        <f>IF(ISNUMBER(A275),INDEX(НМЦ!M$7:M$300,ROW(B275)-4),"")</f>
        <v/>
      </c>
      <c r="T275" s="48" t="str">
        <f t="shared" si="33"/>
        <v/>
      </c>
      <c r="U275" s="14" t="str">
        <f>IF(ISNUMBER(A275),INDEX(НМЦ!N$7:N$300,ROW(B275)-4),"")</f>
        <v/>
      </c>
      <c r="V275" s="48" t="str">
        <f t="shared" si="34"/>
        <v/>
      </c>
    </row>
    <row r="276" spans="1:22" ht="23.25" x14ac:dyDescent="0.35">
      <c r="A276" s="49" t="str">
        <f>IF(ISNUMBER(INDEX(НМЦ!A$7:A$300,ROW(B276)-4)),INDEX(НМЦ!A$7:A$300,ROW(B276)-4),"")</f>
        <v/>
      </c>
      <c r="B276" s="39" t="str">
        <f>IF(ISNUMBER(A276),INDEX(НМЦ!B$7:B$300,ROW(B276)-4),"")</f>
        <v/>
      </c>
      <c r="C276" s="39"/>
      <c r="D276" s="39"/>
      <c r="E276" s="40"/>
      <c r="F276" s="49" t="str">
        <f t="shared" si="28"/>
        <v/>
      </c>
      <c r="J276" s="39" t="str">
        <f>IF(ISNUMBER(A276),НМЦ!$B$3,"")</f>
        <v/>
      </c>
      <c r="K276" s="43" t="str">
        <f>IF(ISNUMBER(A276),VLOOKUP(НМЦ!$B$3,'Справочник данных'!$B$3:$C$92,2,0),"")</f>
        <v/>
      </c>
      <c r="M276" s="49" t="str">
        <f>IF(ISNUMBER(A276),INDEX(НМЦ!D$7:D$300,ROW(B276)-4),"")</f>
        <v/>
      </c>
      <c r="N276" s="30" t="str">
        <f>IF(ISNUMBER(A276),VLOOKUP(INDEX(НМЦ!C$7:C$300,ROW(B276)-4),'Справочник данных'!I$4:J$32,2,0),"")</f>
        <v/>
      </c>
      <c r="O276" s="48" t="str">
        <f t="shared" si="29"/>
        <v/>
      </c>
      <c r="P276" s="48" t="str">
        <f t="shared" si="30"/>
        <v/>
      </c>
      <c r="Q276" s="31" t="str">
        <f t="shared" si="31"/>
        <v/>
      </c>
      <c r="R276" s="48" t="str">
        <f t="shared" si="32"/>
        <v/>
      </c>
      <c r="S276" s="32" t="str">
        <f>IF(ISNUMBER(A276),INDEX(НМЦ!M$7:M$300,ROW(B276)-4),"")</f>
        <v/>
      </c>
      <c r="T276" s="48" t="str">
        <f t="shared" si="33"/>
        <v/>
      </c>
      <c r="U276" s="14" t="str">
        <f>IF(ISNUMBER(A276),INDEX(НМЦ!N$7:N$300,ROW(B276)-4),"")</f>
        <v/>
      </c>
      <c r="V276" s="48" t="str">
        <f t="shared" si="34"/>
        <v/>
      </c>
    </row>
    <row r="277" spans="1:22" ht="23.25" x14ac:dyDescent="0.35">
      <c r="A277" s="49" t="str">
        <f>IF(ISNUMBER(INDEX(НМЦ!A$7:A$300,ROW(B277)-4)),INDEX(НМЦ!A$7:A$300,ROW(B277)-4),"")</f>
        <v/>
      </c>
      <c r="B277" s="39" t="str">
        <f>IF(ISNUMBER(A277),INDEX(НМЦ!B$7:B$300,ROW(B277)-4),"")</f>
        <v/>
      </c>
      <c r="C277" s="39"/>
      <c r="D277" s="39"/>
      <c r="E277" s="40"/>
      <c r="F277" s="49" t="str">
        <f t="shared" si="28"/>
        <v/>
      </c>
      <c r="J277" s="39" t="str">
        <f>IF(ISNUMBER(A277),НМЦ!$B$3,"")</f>
        <v/>
      </c>
      <c r="K277" s="43" t="str">
        <f>IF(ISNUMBER(A277),VLOOKUP(НМЦ!$B$3,'Справочник данных'!$B$3:$C$92,2,0),"")</f>
        <v/>
      </c>
      <c r="M277" s="49" t="str">
        <f>IF(ISNUMBER(A277),INDEX(НМЦ!D$7:D$300,ROW(B277)-4),"")</f>
        <v/>
      </c>
      <c r="N277" s="30" t="str">
        <f>IF(ISNUMBER(A277),VLOOKUP(INDEX(НМЦ!C$7:C$300,ROW(B277)-4),'Справочник данных'!I$4:J$32,2,0),"")</f>
        <v/>
      </c>
      <c r="O277" s="48" t="str">
        <f t="shared" si="29"/>
        <v/>
      </c>
      <c r="P277" s="48" t="str">
        <f t="shared" si="30"/>
        <v/>
      </c>
      <c r="Q277" s="31" t="str">
        <f t="shared" si="31"/>
        <v/>
      </c>
      <c r="R277" s="48" t="str">
        <f t="shared" si="32"/>
        <v/>
      </c>
      <c r="S277" s="32" t="str">
        <f>IF(ISNUMBER(A277),INDEX(НМЦ!M$7:M$300,ROW(B277)-4),"")</f>
        <v/>
      </c>
      <c r="T277" s="48" t="str">
        <f t="shared" si="33"/>
        <v/>
      </c>
      <c r="U277" s="14" t="str">
        <f>IF(ISNUMBER(A277),INDEX(НМЦ!N$7:N$300,ROW(B277)-4),"")</f>
        <v/>
      </c>
      <c r="V277" s="48" t="str">
        <f t="shared" si="34"/>
        <v/>
      </c>
    </row>
    <row r="278" spans="1:22" ht="23.25" x14ac:dyDescent="0.35">
      <c r="A278" s="49" t="str">
        <f>IF(ISNUMBER(INDEX(НМЦ!A$7:A$300,ROW(B278)-4)),INDEX(НМЦ!A$7:A$300,ROW(B278)-4),"")</f>
        <v/>
      </c>
      <c r="B278" s="39" t="str">
        <f>IF(ISNUMBER(A278),INDEX(НМЦ!B$7:B$300,ROW(B278)-4),"")</f>
        <v/>
      </c>
      <c r="C278" s="39"/>
      <c r="D278" s="39"/>
      <c r="E278" s="40"/>
      <c r="F278" s="49" t="str">
        <f t="shared" si="28"/>
        <v/>
      </c>
      <c r="J278" s="39" t="str">
        <f>IF(ISNUMBER(A278),НМЦ!$B$3,"")</f>
        <v/>
      </c>
      <c r="K278" s="43" t="str">
        <f>IF(ISNUMBER(A278),VLOOKUP(НМЦ!$B$3,'Справочник данных'!$B$3:$C$92,2,0),"")</f>
        <v/>
      </c>
      <c r="M278" s="49" t="str">
        <f>IF(ISNUMBER(A278),INDEX(НМЦ!D$7:D$300,ROW(B278)-4),"")</f>
        <v/>
      </c>
      <c r="N278" s="30" t="str">
        <f>IF(ISNUMBER(A278),VLOOKUP(INDEX(НМЦ!C$7:C$300,ROW(B278)-4),'Справочник данных'!I$4:J$32,2,0),"")</f>
        <v/>
      </c>
      <c r="O278" s="48" t="str">
        <f t="shared" si="29"/>
        <v/>
      </c>
      <c r="P278" s="48" t="str">
        <f t="shared" si="30"/>
        <v/>
      </c>
      <c r="Q278" s="31" t="str">
        <f t="shared" si="31"/>
        <v/>
      </c>
      <c r="R278" s="48" t="str">
        <f t="shared" si="32"/>
        <v/>
      </c>
      <c r="S278" s="32" t="str">
        <f>IF(ISNUMBER(A278),INDEX(НМЦ!M$7:M$300,ROW(B278)-4),"")</f>
        <v/>
      </c>
      <c r="T278" s="48" t="str">
        <f t="shared" si="33"/>
        <v/>
      </c>
      <c r="U278" s="14" t="str">
        <f>IF(ISNUMBER(A278),INDEX(НМЦ!N$7:N$300,ROW(B278)-4),"")</f>
        <v/>
      </c>
      <c r="V278" s="48" t="str">
        <f t="shared" si="34"/>
        <v/>
      </c>
    </row>
    <row r="279" spans="1:22" ht="23.25" x14ac:dyDescent="0.35">
      <c r="A279" s="49" t="str">
        <f>IF(ISNUMBER(INDEX(НМЦ!A$7:A$300,ROW(B279)-4)),INDEX(НМЦ!A$7:A$300,ROW(B279)-4),"")</f>
        <v/>
      </c>
      <c r="B279" s="39" t="str">
        <f>IF(ISNUMBER(A279),INDEX(НМЦ!B$7:B$300,ROW(B279)-4),"")</f>
        <v/>
      </c>
      <c r="C279" s="39"/>
      <c r="D279" s="39"/>
      <c r="E279" s="40"/>
      <c r="F279" s="49" t="str">
        <f t="shared" si="28"/>
        <v/>
      </c>
      <c r="J279" s="39" t="str">
        <f>IF(ISNUMBER(A279),НМЦ!$B$3,"")</f>
        <v/>
      </c>
      <c r="K279" s="43" t="str">
        <f>IF(ISNUMBER(A279),VLOOKUP(НМЦ!$B$3,'Справочник данных'!$B$3:$C$92,2,0),"")</f>
        <v/>
      </c>
      <c r="M279" s="49" t="str">
        <f>IF(ISNUMBER(A279),INDEX(НМЦ!D$7:D$300,ROW(B279)-4),"")</f>
        <v/>
      </c>
      <c r="N279" s="30" t="str">
        <f>IF(ISNUMBER(A279),VLOOKUP(INDEX(НМЦ!C$7:C$300,ROW(B279)-4),'Справочник данных'!I$4:J$32,2,0),"")</f>
        <v/>
      </c>
      <c r="O279" s="48" t="str">
        <f t="shared" si="29"/>
        <v/>
      </c>
      <c r="P279" s="48" t="str">
        <f t="shared" si="30"/>
        <v/>
      </c>
      <c r="Q279" s="31" t="str">
        <f t="shared" si="31"/>
        <v/>
      </c>
      <c r="R279" s="48" t="str">
        <f t="shared" si="32"/>
        <v/>
      </c>
      <c r="S279" s="32" t="str">
        <f>IF(ISNUMBER(A279),INDEX(НМЦ!M$7:M$300,ROW(B279)-4),"")</f>
        <v/>
      </c>
      <c r="T279" s="48" t="str">
        <f t="shared" si="33"/>
        <v/>
      </c>
      <c r="U279" s="14" t="str">
        <f>IF(ISNUMBER(A279),INDEX(НМЦ!N$7:N$300,ROW(B279)-4),"")</f>
        <v/>
      </c>
      <c r="V279" s="48" t="str">
        <f t="shared" si="34"/>
        <v/>
      </c>
    </row>
    <row r="280" spans="1:22" ht="23.25" x14ac:dyDescent="0.35">
      <c r="A280" s="49" t="str">
        <f>IF(ISNUMBER(INDEX(НМЦ!A$7:A$300,ROW(B280)-4)),INDEX(НМЦ!A$7:A$300,ROW(B280)-4),"")</f>
        <v/>
      </c>
      <c r="B280" s="39" t="str">
        <f>IF(ISNUMBER(A280),INDEX(НМЦ!B$7:B$300,ROW(B280)-4),"")</f>
        <v/>
      </c>
      <c r="C280" s="39"/>
      <c r="D280" s="39"/>
      <c r="E280" s="40"/>
      <c r="F280" s="49" t="str">
        <f t="shared" si="28"/>
        <v/>
      </c>
      <c r="J280" s="39" t="str">
        <f>IF(ISNUMBER(A280),НМЦ!$B$3,"")</f>
        <v/>
      </c>
      <c r="K280" s="43" t="str">
        <f>IF(ISNUMBER(A280),VLOOKUP(НМЦ!$B$3,'Справочник данных'!$B$3:$C$92,2,0),"")</f>
        <v/>
      </c>
      <c r="M280" s="49" t="str">
        <f>IF(ISNUMBER(A280),INDEX(НМЦ!D$7:D$300,ROW(B280)-4),"")</f>
        <v/>
      </c>
      <c r="N280" s="30" t="str">
        <f>IF(ISNUMBER(A280),VLOOKUP(INDEX(НМЦ!C$7:C$300,ROW(B280)-4),'Справочник данных'!I$4:J$32,2,0),"")</f>
        <v/>
      </c>
      <c r="O280" s="48" t="str">
        <f t="shared" si="29"/>
        <v/>
      </c>
      <c r="P280" s="48" t="str">
        <f t="shared" si="30"/>
        <v/>
      </c>
      <c r="Q280" s="31" t="str">
        <f t="shared" si="31"/>
        <v/>
      </c>
      <c r="R280" s="48" t="str">
        <f t="shared" si="32"/>
        <v/>
      </c>
      <c r="S280" s="32" t="str">
        <f>IF(ISNUMBER(A280),INDEX(НМЦ!M$7:M$300,ROW(B280)-4),"")</f>
        <v/>
      </c>
      <c r="T280" s="48" t="str">
        <f t="shared" si="33"/>
        <v/>
      </c>
      <c r="U280" s="14" t="str">
        <f>IF(ISNUMBER(A280),INDEX(НМЦ!N$7:N$300,ROW(B280)-4),"")</f>
        <v/>
      </c>
      <c r="V280" s="48" t="str">
        <f t="shared" si="34"/>
        <v/>
      </c>
    </row>
    <row r="281" spans="1:22" ht="23.25" x14ac:dyDescent="0.35">
      <c r="A281" s="49" t="str">
        <f>IF(ISNUMBER(INDEX(НМЦ!A$7:A$300,ROW(B281)-4)),INDEX(НМЦ!A$7:A$300,ROW(B281)-4),"")</f>
        <v/>
      </c>
      <c r="B281" s="39" t="str">
        <f>IF(ISNUMBER(A281),INDEX(НМЦ!B$7:B$300,ROW(B281)-4),"")</f>
        <v/>
      </c>
      <c r="C281" s="39"/>
      <c r="D281" s="39"/>
      <c r="E281" s="40"/>
      <c r="F281" s="49" t="str">
        <f t="shared" si="28"/>
        <v/>
      </c>
      <c r="J281" s="39" t="str">
        <f>IF(ISNUMBER(A281),НМЦ!$B$3,"")</f>
        <v/>
      </c>
      <c r="K281" s="43" t="str">
        <f>IF(ISNUMBER(A281),VLOOKUP(НМЦ!$B$3,'Справочник данных'!$B$3:$C$92,2,0),"")</f>
        <v/>
      </c>
      <c r="M281" s="49" t="str">
        <f>IF(ISNUMBER(A281),INDEX(НМЦ!D$7:D$300,ROW(B281)-4),"")</f>
        <v/>
      </c>
      <c r="N281" s="30" t="str">
        <f>IF(ISNUMBER(A281),VLOOKUP(INDEX(НМЦ!C$7:C$300,ROW(B281)-4),'Справочник данных'!I$4:J$32,2,0),"")</f>
        <v/>
      </c>
      <c r="O281" s="48" t="str">
        <f t="shared" si="29"/>
        <v/>
      </c>
      <c r="P281" s="48" t="str">
        <f t="shared" si="30"/>
        <v/>
      </c>
      <c r="Q281" s="31" t="str">
        <f t="shared" si="31"/>
        <v/>
      </c>
      <c r="R281" s="48" t="str">
        <f t="shared" si="32"/>
        <v/>
      </c>
      <c r="S281" s="32" t="str">
        <f>IF(ISNUMBER(A281),INDEX(НМЦ!M$7:M$300,ROW(B281)-4),"")</f>
        <v/>
      </c>
      <c r="T281" s="48" t="str">
        <f t="shared" si="33"/>
        <v/>
      </c>
      <c r="U281" s="14" t="str">
        <f>IF(ISNUMBER(A281),INDEX(НМЦ!N$7:N$300,ROW(B281)-4),"")</f>
        <v/>
      </c>
      <c r="V281" s="48" t="str">
        <f t="shared" si="34"/>
        <v/>
      </c>
    </row>
    <row r="282" spans="1:22" ht="23.25" x14ac:dyDescent="0.35">
      <c r="A282" s="49" t="str">
        <f>IF(ISNUMBER(INDEX(НМЦ!A$7:A$300,ROW(B282)-4)),INDEX(НМЦ!A$7:A$300,ROW(B282)-4),"")</f>
        <v/>
      </c>
      <c r="B282" s="39" t="str">
        <f>IF(ISNUMBER(A282),INDEX(НМЦ!B$7:B$300,ROW(B282)-4),"")</f>
        <v/>
      </c>
      <c r="C282" s="39"/>
      <c r="D282" s="39"/>
      <c r="E282" s="40"/>
      <c r="F282" s="49" t="str">
        <f t="shared" si="28"/>
        <v/>
      </c>
      <c r="J282" s="39" t="str">
        <f>IF(ISNUMBER(A282),НМЦ!$B$3,"")</f>
        <v/>
      </c>
      <c r="K282" s="43" t="str">
        <f>IF(ISNUMBER(A282),VLOOKUP(НМЦ!$B$3,'Справочник данных'!$B$3:$C$92,2,0),"")</f>
        <v/>
      </c>
      <c r="M282" s="49" t="str">
        <f>IF(ISNUMBER(A282),INDEX(НМЦ!D$7:D$300,ROW(B282)-4),"")</f>
        <v/>
      </c>
      <c r="N282" s="30" t="str">
        <f>IF(ISNUMBER(A282),VLOOKUP(INDEX(НМЦ!C$7:C$300,ROW(B282)-4),'Справочник данных'!I$4:J$32,2,0),"")</f>
        <v/>
      </c>
      <c r="O282" s="48" t="str">
        <f t="shared" si="29"/>
        <v/>
      </c>
      <c r="P282" s="48" t="str">
        <f t="shared" si="30"/>
        <v/>
      </c>
      <c r="Q282" s="31" t="str">
        <f t="shared" si="31"/>
        <v/>
      </c>
      <c r="R282" s="48" t="str">
        <f t="shared" si="32"/>
        <v/>
      </c>
      <c r="S282" s="32" t="str">
        <f>IF(ISNUMBER(A282),INDEX(НМЦ!M$7:M$300,ROW(B282)-4),"")</f>
        <v/>
      </c>
      <c r="T282" s="48" t="str">
        <f t="shared" si="33"/>
        <v/>
      </c>
      <c r="U282" s="14" t="str">
        <f>IF(ISNUMBER(A282),INDEX(НМЦ!N$7:N$300,ROW(B282)-4),"")</f>
        <v/>
      </c>
      <c r="V282" s="48" t="str">
        <f t="shared" si="34"/>
        <v/>
      </c>
    </row>
    <row r="283" spans="1:22" ht="23.25" x14ac:dyDescent="0.35">
      <c r="A283" s="49" t="str">
        <f>IF(ISNUMBER(INDEX(НМЦ!A$7:A$300,ROW(B283)-4)),INDEX(НМЦ!A$7:A$300,ROW(B283)-4),"")</f>
        <v/>
      </c>
      <c r="B283" s="39" t="str">
        <f>IF(ISNUMBER(A283),INDEX(НМЦ!B$7:B$300,ROW(B283)-4),"")</f>
        <v/>
      </c>
      <c r="C283" s="39"/>
      <c r="D283" s="39"/>
      <c r="E283" s="40"/>
      <c r="F283" s="49" t="str">
        <f t="shared" si="28"/>
        <v/>
      </c>
      <c r="J283" s="39" t="str">
        <f>IF(ISNUMBER(A283),НМЦ!$B$3,"")</f>
        <v/>
      </c>
      <c r="K283" s="43" t="str">
        <f>IF(ISNUMBER(A283),VLOOKUP(НМЦ!$B$3,'Справочник данных'!$B$3:$C$92,2,0),"")</f>
        <v/>
      </c>
      <c r="M283" s="49" t="str">
        <f>IF(ISNUMBER(A283),INDEX(НМЦ!D$7:D$300,ROW(B283)-4),"")</f>
        <v/>
      </c>
      <c r="N283" s="30" t="str">
        <f>IF(ISNUMBER(A283),VLOOKUP(INDEX(НМЦ!C$7:C$300,ROW(B283)-4),'Справочник данных'!I$4:J$32,2,0),"")</f>
        <v/>
      </c>
      <c r="O283" s="48" t="str">
        <f t="shared" si="29"/>
        <v/>
      </c>
      <c r="P283" s="48" t="str">
        <f t="shared" si="30"/>
        <v/>
      </c>
      <c r="Q283" s="31" t="str">
        <f t="shared" si="31"/>
        <v/>
      </c>
      <c r="R283" s="48" t="str">
        <f t="shared" si="32"/>
        <v/>
      </c>
      <c r="S283" s="32" t="str">
        <f>IF(ISNUMBER(A283),INDEX(НМЦ!M$7:M$300,ROW(B283)-4),"")</f>
        <v/>
      </c>
      <c r="T283" s="48" t="str">
        <f t="shared" si="33"/>
        <v/>
      </c>
      <c r="U283" s="14" t="str">
        <f>IF(ISNUMBER(A283),INDEX(НМЦ!N$7:N$300,ROW(B283)-4),"")</f>
        <v/>
      </c>
      <c r="V283" s="48" t="str">
        <f t="shared" si="34"/>
        <v/>
      </c>
    </row>
    <row r="284" spans="1:22" ht="23.25" x14ac:dyDescent="0.35">
      <c r="A284" s="49" t="str">
        <f>IF(ISNUMBER(INDEX(НМЦ!A$7:A$300,ROW(B284)-4)),INDEX(НМЦ!A$7:A$300,ROW(B284)-4),"")</f>
        <v/>
      </c>
      <c r="B284" s="39" t="str">
        <f>IF(ISNUMBER(A284),INDEX(НМЦ!B$7:B$300,ROW(B284)-4),"")</f>
        <v/>
      </c>
      <c r="C284" s="39"/>
      <c r="D284" s="39"/>
      <c r="E284" s="40"/>
      <c r="F284" s="49" t="str">
        <f t="shared" si="28"/>
        <v/>
      </c>
      <c r="J284" s="39" t="str">
        <f>IF(ISNUMBER(A284),НМЦ!$B$3,"")</f>
        <v/>
      </c>
      <c r="K284" s="43" t="str">
        <f>IF(ISNUMBER(A284),VLOOKUP(НМЦ!$B$3,'Справочник данных'!$B$3:$C$92,2,0),"")</f>
        <v/>
      </c>
      <c r="M284" s="49" t="str">
        <f>IF(ISNUMBER(A284),INDEX(НМЦ!D$7:D$300,ROW(B284)-4),"")</f>
        <v/>
      </c>
      <c r="N284" s="30" t="str">
        <f>IF(ISNUMBER(A284),VLOOKUP(INDEX(НМЦ!C$7:C$300,ROW(B284)-4),'Справочник данных'!I$4:J$32,2,0),"")</f>
        <v/>
      </c>
      <c r="O284" s="48" t="str">
        <f t="shared" si="29"/>
        <v/>
      </c>
      <c r="P284" s="48" t="str">
        <f t="shared" si="30"/>
        <v/>
      </c>
      <c r="Q284" s="31" t="str">
        <f t="shared" si="31"/>
        <v/>
      </c>
      <c r="R284" s="48" t="str">
        <f t="shared" si="32"/>
        <v/>
      </c>
      <c r="S284" s="32" t="str">
        <f>IF(ISNUMBER(A284),INDEX(НМЦ!M$7:M$300,ROW(B284)-4),"")</f>
        <v/>
      </c>
      <c r="T284" s="48" t="str">
        <f t="shared" si="33"/>
        <v/>
      </c>
      <c r="U284" s="14" t="str">
        <f>IF(ISNUMBER(A284),INDEX(НМЦ!N$7:N$300,ROW(B284)-4),"")</f>
        <v/>
      </c>
      <c r="V284" s="48" t="str">
        <f t="shared" si="34"/>
        <v/>
      </c>
    </row>
    <row r="285" spans="1:22" ht="23.25" x14ac:dyDescent="0.35">
      <c r="A285" s="49" t="str">
        <f>IF(ISNUMBER(INDEX(НМЦ!A$7:A$300,ROW(B285)-4)),INDEX(НМЦ!A$7:A$300,ROW(B285)-4),"")</f>
        <v/>
      </c>
      <c r="B285" s="39" t="str">
        <f>IF(ISNUMBER(A285),INDEX(НМЦ!B$7:B$300,ROW(B285)-4),"")</f>
        <v/>
      </c>
      <c r="C285" s="39"/>
      <c r="D285" s="39"/>
      <c r="E285" s="40"/>
      <c r="F285" s="49" t="str">
        <f t="shared" si="28"/>
        <v/>
      </c>
      <c r="J285" s="39" t="str">
        <f>IF(ISNUMBER(A285),НМЦ!$B$3,"")</f>
        <v/>
      </c>
      <c r="K285" s="43" t="str">
        <f>IF(ISNUMBER(A285),VLOOKUP(НМЦ!$B$3,'Справочник данных'!$B$3:$C$92,2,0),"")</f>
        <v/>
      </c>
      <c r="M285" s="49" t="str">
        <f>IF(ISNUMBER(A285),INDEX(НМЦ!D$7:D$300,ROW(B285)-4),"")</f>
        <v/>
      </c>
      <c r="N285" s="30" t="str">
        <f>IF(ISNUMBER(A285),VLOOKUP(INDEX(НМЦ!C$7:C$300,ROW(B285)-4),'Справочник данных'!I$4:J$32,2,0),"")</f>
        <v/>
      </c>
      <c r="O285" s="48" t="str">
        <f t="shared" si="29"/>
        <v/>
      </c>
      <c r="P285" s="48" t="str">
        <f t="shared" si="30"/>
        <v/>
      </c>
      <c r="Q285" s="31" t="str">
        <f t="shared" si="31"/>
        <v/>
      </c>
      <c r="R285" s="48" t="str">
        <f t="shared" si="32"/>
        <v/>
      </c>
      <c r="S285" s="32" t="str">
        <f>IF(ISNUMBER(A285),INDEX(НМЦ!M$7:M$300,ROW(B285)-4),"")</f>
        <v/>
      </c>
      <c r="T285" s="48" t="str">
        <f t="shared" si="33"/>
        <v/>
      </c>
      <c r="U285" s="14" t="str">
        <f>IF(ISNUMBER(A285),INDEX(НМЦ!N$7:N$300,ROW(B285)-4),"")</f>
        <v/>
      </c>
      <c r="V285" s="48" t="str">
        <f t="shared" si="34"/>
        <v/>
      </c>
    </row>
    <row r="286" spans="1:22" ht="23.25" x14ac:dyDescent="0.35">
      <c r="A286" s="49" t="str">
        <f>IF(ISNUMBER(INDEX(НМЦ!A$7:A$300,ROW(B286)-4)),INDEX(НМЦ!A$7:A$300,ROW(B286)-4),"")</f>
        <v/>
      </c>
      <c r="B286" s="39" t="str">
        <f>IF(ISNUMBER(A286),INDEX(НМЦ!B$7:B$300,ROW(B286)-4),"")</f>
        <v/>
      </c>
      <c r="C286" s="39"/>
      <c r="D286" s="39"/>
      <c r="E286" s="40"/>
      <c r="F286" s="49" t="str">
        <f t="shared" si="28"/>
        <v/>
      </c>
      <c r="J286" s="39" t="str">
        <f>IF(ISNUMBER(A286),НМЦ!$B$3,"")</f>
        <v/>
      </c>
      <c r="K286" s="43" t="str">
        <f>IF(ISNUMBER(A286),VLOOKUP(НМЦ!$B$3,'Справочник данных'!$B$3:$C$92,2,0),"")</f>
        <v/>
      </c>
      <c r="M286" s="49" t="str">
        <f>IF(ISNUMBER(A286),INDEX(НМЦ!D$7:D$300,ROW(B286)-4),"")</f>
        <v/>
      </c>
      <c r="N286" s="30" t="str">
        <f>IF(ISNUMBER(A286),VLOOKUP(INDEX(НМЦ!C$7:C$300,ROW(B286)-4),'Справочник данных'!I$4:J$32,2,0),"")</f>
        <v/>
      </c>
      <c r="O286" s="48" t="str">
        <f t="shared" si="29"/>
        <v/>
      </c>
      <c r="P286" s="48" t="str">
        <f t="shared" si="30"/>
        <v/>
      </c>
      <c r="Q286" s="31" t="str">
        <f t="shared" si="31"/>
        <v/>
      </c>
      <c r="R286" s="48" t="str">
        <f t="shared" si="32"/>
        <v/>
      </c>
      <c r="S286" s="32" t="str">
        <f>IF(ISNUMBER(A286),INDEX(НМЦ!M$7:M$300,ROW(B286)-4),"")</f>
        <v/>
      </c>
      <c r="T286" s="48" t="str">
        <f t="shared" si="33"/>
        <v/>
      </c>
      <c r="U286" s="14" t="str">
        <f>IF(ISNUMBER(A286),INDEX(НМЦ!N$7:N$300,ROW(B286)-4),"")</f>
        <v/>
      </c>
      <c r="V286" s="48" t="str">
        <f t="shared" si="34"/>
        <v/>
      </c>
    </row>
    <row r="287" spans="1:22" ht="23.25" x14ac:dyDescent="0.35">
      <c r="A287" s="49" t="str">
        <f>IF(ISNUMBER(INDEX(НМЦ!A$7:A$300,ROW(B287)-4)),INDEX(НМЦ!A$7:A$300,ROW(B287)-4),"")</f>
        <v/>
      </c>
      <c r="B287" s="39" t="str">
        <f>IF(ISNUMBER(A287),INDEX(НМЦ!B$7:B$300,ROW(B287)-4),"")</f>
        <v/>
      </c>
      <c r="C287" s="39"/>
      <c r="D287" s="39"/>
      <c r="E287" s="40"/>
      <c r="F287" s="49" t="str">
        <f t="shared" si="28"/>
        <v/>
      </c>
      <c r="J287" s="39" t="str">
        <f>IF(ISNUMBER(A287),НМЦ!$B$3,"")</f>
        <v/>
      </c>
      <c r="K287" s="43" t="str">
        <f>IF(ISNUMBER(A287),VLOOKUP(НМЦ!$B$3,'Справочник данных'!$B$3:$C$92,2,0),"")</f>
        <v/>
      </c>
      <c r="M287" s="49" t="str">
        <f>IF(ISNUMBER(A287),INDEX(НМЦ!D$7:D$300,ROW(B287)-4),"")</f>
        <v/>
      </c>
      <c r="N287" s="30" t="str">
        <f>IF(ISNUMBER(A287),VLOOKUP(INDEX(НМЦ!C$7:C$300,ROW(B287)-4),'Справочник данных'!I$4:J$32,2,0),"")</f>
        <v/>
      </c>
      <c r="O287" s="48" t="str">
        <f t="shared" si="29"/>
        <v/>
      </c>
      <c r="P287" s="48" t="str">
        <f t="shared" si="30"/>
        <v/>
      </c>
      <c r="Q287" s="31" t="str">
        <f t="shared" si="31"/>
        <v/>
      </c>
      <c r="R287" s="48" t="str">
        <f t="shared" si="32"/>
        <v/>
      </c>
      <c r="S287" s="32" t="str">
        <f>IF(ISNUMBER(A287),INDEX(НМЦ!M$7:M$300,ROW(B287)-4),"")</f>
        <v/>
      </c>
      <c r="T287" s="48" t="str">
        <f t="shared" si="33"/>
        <v/>
      </c>
      <c r="U287" s="14" t="str">
        <f>IF(ISNUMBER(A287),INDEX(НМЦ!N$7:N$300,ROW(B287)-4),"")</f>
        <v/>
      </c>
      <c r="V287" s="48" t="str">
        <f t="shared" si="34"/>
        <v/>
      </c>
    </row>
    <row r="288" spans="1:22" ht="23.25" x14ac:dyDescent="0.35">
      <c r="A288" s="49" t="str">
        <f>IF(ISNUMBER(INDEX(НМЦ!A$7:A$300,ROW(B288)-4)),INDEX(НМЦ!A$7:A$300,ROW(B288)-4),"")</f>
        <v/>
      </c>
      <c r="B288" s="39" t="str">
        <f>IF(ISNUMBER(A288),INDEX(НМЦ!B$7:B$300,ROW(B288)-4),"")</f>
        <v/>
      </c>
      <c r="C288" s="39"/>
      <c r="D288" s="39"/>
      <c r="E288" s="40"/>
      <c r="F288" s="49" t="str">
        <f t="shared" si="28"/>
        <v/>
      </c>
      <c r="J288" s="39" t="str">
        <f>IF(ISNUMBER(A288),НМЦ!$B$3,"")</f>
        <v/>
      </c>
      <c r="K288" s="43" t="str">
        <f>IF(ISNUMBER(A288),VLOOKUP(НМЦ!$B$3,'Справочник данных'!$B$3:$C$92,2,0),"")</f>
        <v/>
      </c>
      <c r="M288" s="49" t="str">
        <f>IF(ISNUMBER(A288),INDEX(НМЦ!D$7:D$300,ROW(B288)-4),"")</f>
        <v/>
      </c>
      <c r="N288" s="30" t="str">
        <f>IF(ISNUMBER(A288),VLOOKUP(INDEX(НМЦ!C$7:C$300,ROW(B288)-4),'Справочник данных'!I$4:J$32,2,0),"")</f>
        <v/>
      </c>
      <c r="O288" s="48" t="str">
        <f t="shared" si="29"/>
        <v/>
      </c>
      <c r="P288" s="48" t="str">
        <f t="shared" si="30"/>
        <v/>
      </c>
      <c r="Q288" s="31" t="str">
        <f t="shared" si="31"/>
        <v/>
      </c>
      <c r="R288" s="48" t="str">
        <f t="shared" si="32"/>
        <v/>
      </c>
      <c r="S288" s="32" t="str">
        <f>IF(ISNUMBER(A288),INDEX(НМЦ!M$7:M$300,ROW(B288)-4),"")</f>
        <v/>
      </c>
      <c r="T288" s="48" t="str">
        <f t="shared" si="33"/>
        <v/>
      </c>
      <c r="U288" s="14" t="str">
        <f>IF(ISNUMBER(A288),INDEX(НМЦ!N$7:N$300,ROW(B288)-4),"")</f>
        <v/>
      </c>
      <c r="V288" s="48" t="str">
        <f t="shared" si="34"/>
        <v/>
      </c>
    </row>
    <row r="289" spans="1:22" ht="23.25" x14ac:dyDescent="0.35">
      <c r="A289" s="49" t="str">
        <f>IF(ISNUMBER(INDEX(НМЦ!A$7:A$300,ROW(B289)-4)),INDEX(НМЦ!A$7:A$300,ROW(B289)-4),"")</f>
        <v/>
      </c>
      <c r="B289" s="39" t="str">
        <f>IF(ISNUMBER(A289),INDEX(НМЦ!B$7:B$300,ROW(B289)-4),"")</f>
        <v/>
      </c>
      <c r="C289" s="39"/>
      <c r="D289" s="39"/>
      <c r="E289" s="40"/>
      <c r="F289" s="49" t="str">
        <f t="shared" si="28"/>
        <v/>
      </c>
      <c r="J289" s="39" t="str">
        <f>IF(ISNUMBER(A289),НМЦ!$B$3,"")</f>
        <v/>
      </c>
      <c r="K289" s="43" t="str">
        <f>IF(ISNUMBER(A289),VLOOKUP(НМЦ!$B$3,'Справочник данных'!$B$3:$C$92,2,0),"")</f>
        <v/>
      </c>
      <c r="M289" s="49" t="str">
        <f>IF(ISNUMBER(A289),INDEX(НМЦ!D$7:D$300,ROW(B289)-4),"")</f>
        <v/>
      </c>
      <c r="N289" s="30" t="str">
        <f>IF(ISNUMBER(A289),VLOOKUP(INDEX(НМЦ!C$7:C$300,ROW(B289)-4),'Справочник данных'!I$4:J$32,2,0),"")</f>
        <v/>
      </c>
      <c r="O289" s="48" t="str">
        <f t="shared" si="29"/>
        <v/>
      </c>
      <c r="P289" s="48" t="str">
        <f t="shared" si="30"/>
        <v/>
      </c>
      <c r="Q289" s="31" t="str">
        <f t="shared" si="31"/>
        <v/>
      </c>
      <c r="R289" s="48" t="str">
        <f t="shared" si="32"/>
        <v/>
      </c>
      <c r="S289" s="32" t="str">
        <f>IF(ISNUMBER(A289),INDEX(НМЦ!M$7:M$300,ROW(B289)-4),"")</f>
        <v/>
      </c>
      <c r="T289" s="48" t="str">
        <f t="shared" si="33"/>
        <v/>
      </c>
      <c r="U289" s="14" t="str">
        <f>IF(ISNUMBER(A289),INDEX(НМЦ!N$7:N$300,ROW(B289)-4),"")</f>
        <v/>
      </c>
      <c r="V289" s="48" t="str">
        <f t="shared" si="34"/>
        <v/>
      </c>
    </row>
    <row r="290" spans="1:22" ht="23.25" x14ac:dyDescent="0.35">
      <c r="A290" s="49" t="str">
        <f>IF(ISNUMBER(INDEX(НМЦ!A$7:A$300,ROW(B290)-4)),INDEX(НМЦ!A$7:A$300,ROW(B290)-4),"")</f>
        <v/>
      </c>
      <c r="B290" s="39" t="str">
        <f>IF(ISNUMBER(A290),INDEX(НМЦ!B$7:B$300,ROW(B290)-4),"")</f>
        <v/>
      </c>
      <c r="C290" s="39"/>
      <c r="D290" s="39"/>
      <c r="E290" s="40"/>
      <c r="F290" s="49" t="str">
        <f t="shared" si="28"/>
        <v/>
      </c>
      <c r="J290" s="39" t="str">
        <f>IF(ISNUMBER(A290),НМЦ!$B$3,"")</f>
        <v/>
      </c>
      <c r="K290" s="43" t="str">
        <f>IF(ISNUMBER(A290),VLOOKUP(НМЦ!$B$3,'Справочник данных'!$B$3:$C$92,2,0),"")</f>
        <v/>
      </c>
      <c r="M290" s="49" t="str">
        <f>IF(ISNUMBER(A290),INDEX(НМЦ!D$7:D$300,ROW(B290)-4),"")</f>
        <v/>
      </c>
      <c r="N290" s="30" t="str">
        <f>IF(ISNUMBER(A290),VLOOKUP(INDEX(НМЦ!C$7:C$300,ROW(B290)-4),'Справочник данных'!I$4:J$32,2,0),"")</f>
        <v/>
      </c>
      <c r="O290" s="48" t="str">
        <f t="shared" si="29"/>
        <v/>
      </c>
      <c r="P290" s="48" t="str">
        <f t="shared" si="30"/>
        <v/>
      </c>
      <c r="Q290" s="31" t="str">
        <f t="shared" si="31"/>
        <v/>
      </c>
      <c r="R290" s="48" t="str">
        <f t="shared" si="32"/>
        <v/>
      </c>
      <c r="S290" s="32" t="str">
        <f>IF(ISNUMBER(A290),INDEX(НМЦ!M$7:M$300,ROW(B290)-4),"")</f>
        <v/>
      </c>
      <c r="T290" s="48" t="str">
        <f t="shared" si="33"/>
        <v/>
      </c>
      <c r="U290" s="14" t="str">
        <f>IF(ISNUMBER(A290),INDEX(НМЦ!N$7:N$300,ROW(B290)-4),"")</f>
        <v/>
      </c>
      <c r="V290" s="48" t="str">
        <f t="shared" si="34"/>
        <v/>
      </c>
    </row>
    <row r="291" spans="1:22" ht="23.25" x14ac:dyDescent="0.35">
      <c r="A291" s="49" t="str">
        <f>IF(ISNUMBER(INDEX(НМЦ!A$7:A$300,ROW(B291)-4)),INDEX(НМЦ!A$7:A$300,ROW(B291)-4),"")</f>
        <v/>
      </c>
      <c r="B291" s="39" t="str">
        <f>IF(ISNUMBER(A291),INDEX(НМЦ!B$7:B$300,ROW(B291)-4),"")</f>
        <v/>
      </c>
      <c r="C291" s="39"/>
      <c r="D291" s="39"/>
      <c r="E291" s="40"/>
      <c r="F291" s="49" t="str">
        <f t="shared" si="28"/>
        <v/>
      </c>
      <c r="J291" s="39" t="str">
        <f>IF(ISNUMBER(A291),НМЦ!$B$3,"")</f>
        <v/>
      </c>
      <c r="K291" s="43" t="str">
        <f>IF(ISNUMBER(A291),VLOOKUP(НМЦ!$B$3,'Справочник данных'!$B$3:$C$92,2,0),"")</f>
        <v/>
      </c>
      <c r="M291" s="49" t="str">
        <f>IF(ISNUMBER(A291),INDEX(НМЦ!D$7:D$300,ROW(B291)-4),"")</f>
        <v/>
      </c>
      <c r="N291" s="30" t="str">
        <f>IF(ISNUMBER(A291),VLOOKUP(INDEX(НМЦ!C$7:C$300,ROW(B291)-4),'Справочник данных'!I$4:J$32,2,0),"")</f>
        <v/>
      </c>
      <c r="O291" s="48" t="str">
        <f t="shared" si="29"/>
        <v/>
      </c>
      <c r="P291" s="48" t="str">
        <f t="shared" si="30"/>
        <v/>
      </c>
      <c r="Q291" s="31" t="str">
        <f t="shared" si="31"/>
        <v/>
      </c>
      <c r="R291" s="48" t="str">
        <f t="shared" si="32"/>
        <v/>
      </c>
      <c r="S291" s="32" t="str">
        <f>IF(ISNUMBER(A291),INDEX(НМЦ!M$7:M$300,ROW(B291)-4),"")</f>
        <v/>
      </c>
      <c r="T291" s="48" t="str">
        <f t="shared" si="33"/>
        <v/>
      </c>
      <c r="U291" s="14" t="str">
        <f>IF(ISNUMBER(A291),INDEX(НМЦ!N$7:N$300,ROW(B291)-4),"")</f>
        <v/>
      </c>
      <c r="V291" s="48" t="str">
        <f t="shared" si="34"/>
        <v/>
      </c>
    </row>
    <row r="292" spans="1:22" ht="23.25" x14ac:dyDescent="0.35">
      <c r="A292" s="49" t="str">
        <f>IF(ISNUMBER(INDEX(НМЦ!A$7:A$300,ROW(B292)-4)),INDEX(НМЦ!A$7:A$300,ROW(B292)-4),"")</f>
        <v/>
      </c>
      <c r="B292" s="39" t="str">
        <f>IF(ISNUMBER(A292),INDEX(НМЦ!B$7:B$300,ROW(B292)-4),"")</f>
        <v/>
      </c>
      <c r="C292" s="39"/>
      <c r="D292" s="39"/>
      <c r="E292" s="40"/>
      <c r="F292" s="49" t="str">
        <f t="shared" si="28"/>
        <v/>
      </c>
      <c r="J292" s="39" t="str">
        <f>IF(ISNUMBER(A292),НМЦ!$B$3,"")</f>
        <v/>
      </c>
      <c r="K292" s="43" t="str">
        <f>IF(ISNUMBER(A292),VLOOKUP(НМЦ!$B$3,'Справочник данных'!$B$3:$C$92,2,0),"")</f>
        <v/>
      </c>
      <c r="M292" s="49" t="str">
        <f>IF(ISNUMBER(A292),INDEX(НМЦ!D$7:D$300,ROW(B292)-4),"")</f>
        <v/>
      </c>
      <c r="N292" s="30" t="str">
        <f>IF(ISNUMBER(A292),VLOOKUP(INDEX(НМЦ!C$7:C$300,ROW(B292)-4),'Справочник данных'!I$4:J$32,2,0),"")</f>
        <v/>
      </c>
      <c r="O292" s="48" t="str">
        <f t="shared" si="29"/>
        <v/>
      </c>
      <c r="P292" s="48" t="str">
        <f t="shared" si="30"/>
        <v/>
      </c>
      <c r="Q292" s="31" t="str">
        <f t="shared" si="31"/>
        <v/>
      </c>
      <c r="R292" s="48" t="str">
        <f t="shared" si="32"/>
        <v/>
      </c>
      <c r="S292" s="32" t="str">
        <f>IF(ISNUMBER(A292),INDEX(НМЦ!M$7:M$300,ROW(B292)-4),"")</f>
        <v/>
      </c>
      <c r="T292" s="48" t="str">
        <f t="shared" si="33"/>
        <v/>
      </c>
      <c r="U292" s="14" t="str">
        <f>IF(ISNUMBER(A292),INDEX(НМЦ!N$7:N$300,ROW(B292)-4),"")</f>
        <v/>
      </c>
      <c r="V292" s="48" t="str">
        <f t="shared" si="34"/>
        <v/>
      </c>
    </row>
    <row r="293" spans="1:22" ht="23.25" x14ac:dyDescent="0.35">
      <c r="A293" s="49" t="str">
        <f>IF(ISNUMBER(INDEX(НМЦ!A$7:A$300,ROW(B293)-4)),INDEX(НМЦ!A$7:A$300,ROW(B293)-4),"")</f>
        <v/>
      </c>
      <c r="B293" s="39" t="str">
        <f>IF(ISNUMBER(A293),INDEX(НМЦ!B$7:B$300,ROW(B293)-4),"")</f>
        <v/>
      </c>
      <c r="C293" s="39"/>
      <c r="D293" s="39"/>
      <c r="E293" s="40"/>
      <c r="F293" s="49" t="str">
        <f t="shared" si="28"/>
        <v/>
      </c>
      <c r="J293" s="39" t="str">
        <f>IF(ISNUMBER(A293),НМЦ!$B$3,"")</f>
        <v/>
      </c>
      <c r="K293" s="43" t="str">
        <f>IF(ISNUMBER(A293),VLOOKUP(НМЦ!$B$3,'Справочник данных'!$B$3:$C$92,2,0),"")</f>
        <v/>
      </c>
      <c r="M293" s="49" t="str">
        <f>IF(ISNUMBER(A293),INDEX(НМЦ!D$7:D$300,ROW(B293)-4),"")</f>
        <v/>
      </c>
      <c r="N293" s="30" t="str">
        <f>IF(ISNUMBER(A293),VLOOKUP(INDEX(НМЦ!C$7:C$300,ROW(B293)-4),'Справочник данных'!I$4:J$32,2,0),"")</f>
        <v/>
      </c>
      <c r="O293" s="48" t="str">
        <f t="shared" si="29"/>
        <v/>
      </c>
      <c r="P293" s="48" t="str">
        <f t="shared" si="30"/>
        <v/>
      </c>
      <c r="Q293" s="31" t="str">
        <f t="shared" si="31"/>
        <v/>
      </c>
      <c r="R293" s="48" t="str">
        <f t="shared" si="32"/>
        <v/>
      </c>
      <c r="S293" s="32" t="str">
        <f>IF(ISNUMBER(A293),INDEX(НМЦ!M$7:M$300,ROW(B293)-4),"")</f>
        <v/>
      </c>
      <c r="T293" s="48" t="str">
        <f t="shared" si="33"/>
        <v/>
      </c>
      <c r="U293" s="14" t="str">
        <f>IF(ISNUMBER(A293),INDEX(НМЦ!N$7:N$300,ROW(B293)-4),"")</f>
        <v/>
      </c>
      <c r="V293" s="48" t="str">
        <f t="shared" si="34"/>
        <v/>
      </c>
    </row>
    <row r="294" spans="1:22" ht="23.25" x14ac:dyDescent="0.35">
      <c r="A294" s="49" t="str">
        <f>IF(ISNUMBER(INDEX(НМЦ!A$7:A$300,ROW(B294)-4)),INDEX(НМЦ!A$7:A$300,ROW(B294)-4),"")</f>
        <v/>
      </c>
      <c r="B294" s="39" t="str">
        <f>IF(ISNUMBER(A294),INDEX(НМЦ!B$7:B$300,ROW(B294)-4),"")</f>
        <v/>
      </c>
      <c r="C294" s="39"/>
      <c r="D294" s="39"/>
      <c r="E294" s="40"/>
      <c r="F294" s="49" t="str">
        <f t="shared" si="28"/>
        <v/>
      </c>
      <c r="J294" s="39" t="str">
        <f>IF(ISNUMBER(A294),НМЦ!$B$3,"")</f>
        <v/>
      </c>
      <c r="K294" s="43" t="str">
        <f>IF(ISNUMBER(A294),VLOOKUP(НМЦ!$B$3,'Справочник данных'!$B$3:$C$92,2,0),"")</f>
        <v/>
      </c>
      <c r="M294" s="49" t="str">
        <f>IF(ISNUMBER(A294),INDEX(НМЦ!D$7:D$300,ROW(B294)-4),"")</f>
        <v/>
      </c>
      <c r="N294" s="30" t="str">
        <f>IF(ISNUMBER(A294),VLOOKUP(INDEX(НМЦ!C$7:C$300,ROW(B294)-4),'Справочник данных'!I$4:J$32,2,0),"")</f>
        <v/>
      </c>
      <c r="O294" s="48" t="str">
        <f t="shared" si="29"/>
        <v/>
      </c>
      <c r="P294" s="48" t="str">
        <f t="shared" si="30"/>
        <v/>
      </c>
      <c r="Q294" s="31" t="str">
        <f t="shared" si="31"/>
        <v/>
      </c>
      <c r="R294" s="48" t="str">
        <f t="shared" si="32"/>
        <v/>
      </c>
      <c r="S294" s="32" t="str">
        <f>IF(ISNUMBER(A294),INDEX(НМЦ!M$7:M$300,ROW(B294)-4),"")</f>
        <v/>
      </c>
      <c r="T294" s="48" t="str">
        <f t="shared" si="33"/>
        <v/>
      </c>
      <c r="U294" s="14" t="str">
        <f>IF(ISNUMBER(A294),INDEX(НМЦ!N$7:N$300,ROW(B294)-4),"")</f>
        <v/>
      </c>
      <c r="V294" s="48" t="str">
        <f t="shared" si="34"/>
        <v/>
      </c>
    </row>
    <row r="295" spans="1:22" ht="23.25" x14ac:dyDescent="0.35">
      <c r="A295" s="49" t="str">
        <f>IF(ISNUMBER(INDEX(НМЦ!A$7:A$300,ROW(B295)-4)),INDEX(НМЦ!A$7:A$300,ROW(B295)-4),"")</f>
        <v/>
      </c>
      <c r="B295" s="39" t="str">
        <f>IF(ISNUMBER(A295),INDEX(НМЦ!B$7:B$300,ROW(B295)-4),"")</f>
        <v/>
      </c>
      <c r="C295" s="39"/>
      <c r="D295" s="39"/>
      <c r="E295" s="40"/>
      <c r="F295" s="49" t="str">
        <f t="shared" si="28"/>
        <v/>
      </c>
      <c r="J295" s="39" t="str">
        <f>IF(ISNUMBER(A295),НМЦ!$B$3,"")</f>
        <v/>
      </c>
      <c r="K295" s="43" t="str">
        <f>IF(ISNUMBER(A295),VLOOKUP(НМЦ!$B$3,'Справочник данных'!$B$3:$C$92,2,0),"")</f>
        <v/>
      </c>
      <c r="M295" s="49" t="str">
        <f>IF(ISNUMBER(A295),INDEX(НМЦ!D$7:D$300,ROW(B295)-4),"")</f>
        <v/>
      </c>
      <c r="N295" s="30" t="str">
        <f>IF(ISNUMBER(A295),VLOOKUP(INDEX(НМЦ!C$7:C$300,ROW(B295)-4),'Справочник данных'!I$4:J$32,2,0),"")</f>
        <v/>
      </c>
      <c r="O295" s="48" t="str">
        <f t="shared" si="29"/>
        <v/>
      </c>
      <c r="P295" s="48" t="str">
        <f t="shared" si="30"/>
        <v/>
      </c>
      <c r="Q295" s="31" t="str">
        <f t="shared" si="31"/>
        <v/>
      </c>
      <c r="R295" s="48" t="str">
        <f t="shared" si="32"/>
        <v/>
      </c>
      <c r="S295" s="32" t="str">
        <f>IF(ISNUMBER(A295),INDEX(НМЦ!M$7:M$300,ROW(B295)-4),"")</f>
        <v/>
      </c>
      <c r="T295" s="48" t="str">
        <f t="shared" si="33"/>
        <v/>
      </c>
      <c r="U295" s="14" t="str">
        <f>IF(ISNUMBER(A295),INDEX(НМЦ!N$7:N$300,ROW(B295)-4),"")</f>
        <v/>
      </c>
      <c r="V295" s="48" t="str">
        <f t="shared" si="34"/>
        <v/>
      </c>
    </row>
    <row r="296" spans="1:22" ht="23.25" x14ac:dyDescent="0.35">
      <c r="A296" s="49" t="str">
        <f>IF(ISNUMBER(INDEX(НМЦ!A$7:A$300,ROW(B296)-4)),INDEX(НМЦ!A$7:A$300,ROW(B296)-4),"")</f>
        <v/>
      </c>
      <c r="B296" s="39" t="str">
        <f>IF(ISNUMBER(A296),INDEX(НМЦ!B$7:B$300,ROW(B296)-4),"")</f>
        <v/>
      </c>
      <c r="C296" s="39"/>
      <c r="D296" s="39"/>
      <c r="E296" s="40"/>
      <c r="F296" s="49" t="str">
        <f t="shared" si="28"/>
        <v/>
      </c>
      <c r="J296" s="39" t="str">
        <f>IF(ISNUMBER(A296),НМЦ!$B$3,"")</f>
        <v/>
      </c>
      <c r="K296" s="43" t="str">
        <f>IF(ISNUMBER(A296),VLOOKUP(НМЦ!$B$3,'Справочник данных'!$B$3:$C$92,2,0),"")</f>
        <v/>
      </c>
      <c r="M296" s="49" t="str">
        <f>IF(ISNUMBER(A296),INDEX(НМЦ!D$7:D$300,ROW(B296)-4),"")</f>
        <v/>
      </c>
      <c r="N296" s="30" t="str">
        <f>IF(ISNUMBER(A296),VLOOKUP(INDEX(НМЦ!C$7:C$300,ROW(B296)-4),'Справочник данных'!I$4:J$32,2,0),"")</f>
        <v/>
      </c>
      <c r="O296" s="48" t="str">
        <f t="shared" si="29"/>
        <v/>
      </c>
      <c r="P296" s="48" t="str">
        <f t="shared" si="30"/>
        <v/>
      </c>
      <c r="Q296" s="31" t="str">
        <f t="shared" si="31"/>
        <v/>
      </c>
      <c r="R296" s="48" t="str">
        <f t="shared" si="32"/>
        <v/>
      </c>
      <c r="S296" s="32" t="str">
        <f>IF(ISNUMBER(A296),INDEX(НМЦ!M$7:M$300,ROW(B296)-4),"")</f>
        <v/>
      </c>
      <c r="T296" s="48" t="str">
        <f t="shared" si="33"/>
        <v/>
      </c>
      <c r="U296" s="14" t="str">
        <f>IF(ISNUMBER(A296),INDEX(НМЦ!N$7:N$300,ROW(B296)-4),"")</f>
        <v/>
      </c>
      <c r="V296" s="48" t="str">
        <f t="shared" si="34"/>
        <v/>
      </c>
    </row>
    <row r="297" spans="1:22" ht="23.25" x14ac:dyDescent="0.35">
      <c r="A297" s="49" t="str">
        <f>IF(ISNUMBER(INDEX(НМЦ!A$7:A$300,ROW(B297)-4)),INDEX(НМЦ!A$7:A$300,ROW(B297)-4),"")</f>
        <v/>
      </c>
      <c r="B297" s="39" t="str">
        <f>IF(ISNUMBER(A297),INDEX(НМЦ!B$7:B$300,ROW(B297)-4),"")</f>
        <v/>
      </c>
      <c r="C297" s="39"/>
      <c r="D297" s="39"/>
      <c r="E297" s="40"/>
      <c r="F297" s="49" t="str">
        <f t="shared" si="28"/>
        <v/>
      </c>
      <c r="J297" s="39" t="str">
        <f>IF(ISNUMBER(A297),НМЦ!$B$3,"")</f>
        <v/>
      </c>
      <c r="K297" s="43" t="str">
        <f>IF(ISNUMBER(A297),VLOOKUP(НМЦ!$B$3,'Справочник данных'!$B$3:$C$92,2,0),"")</f>
        <v/>
      </c>
      <c r="M297" s="49" t="str">
        <f>IF(ISNUMBER(A297),INDEX(НМЦ!D$7:D$300,ROW(B297)-4),"")</f>
        <v/>
      </c>
      <c r="N297" s="30" t="str">
        <f>IF(ISNUMBER(A297),VLOOKUP(INDEX(НМЦ!C$7:C$300,ROW(B297)-4),'Справочник данных'!I$4:J$32,2,0),"")</f>
        <v/>
      </c>
      <c r="O297" s="48" t="str">
        <f t="shared" si="29"/>
        <v/>
      </c>
      <c r="P297" s="48" t="str">
        <f t="shared" si="30"/>
        <v/>
      </c>
      <c r="Q297" s="31" t="str">
        <f t="shared" si="31"/>
        <v/>
      </c>
      <c r="R297" s="48" t="str">
        <f t="shared" si="32"/>
        <v/>
      </c>
      <c r="S297" s="32" t="str">
        <f>IF(ISNUMBER(A297),INDEX(НМЦ!M$7:M$300,ROW(B297)-4),"")</f>
        <v/>
      </c>
      <c r="T297" s="48" t="str">
        <f t="shared" si="33"/>
        <v/>
      </c>
      <c r="U297" s="14" t="str">
        <f>IF(ISNUMBER(A297),INDEX(НМЦ!N$7:N$300,ROW(B297)-4),"")</f>
        <v/>
      </c>
      <c r="V297" s="48" t="str">
        <f t="shared" si="34"/>
        <v/>
      </c>
    </row>
    <row r="298" spans="1:22" ht="23.25" x14ac:dyDescent="0.35">
      <c r="A298" s="49" t="str">
        <f>IF(ISNUMBER(INDEX(НМЦ!A$7:A$300,ROW(B298)-4)),INDEX(НМЦ!A$7:A$300,ROW(B298)-4),"")</f>
        <v/>
      </c>
      <c r="B298" s="39" t="str">
        <f>IF(ISNUMBER(A298),INDEX(НМЦ!B$7:B$300,ROW(B298)-4),"")</f>
        <v/>
      </c>
      <c r="C298" s="39"/>
      <c r="D298" s="39"/>
      <c r="E298" s="40"/>
      <c r="F298" s="49" t="str">
        <f t="shared" si="28"/>
        <v/>
      </c>
      <c r="J298" s="39" t="str">
        <f>IF(ISNUMBER(A298),НМЦ!$B$3,"")</f>
        <v/>
      </c>
      <c r="K298" s="43" t="str">
        <f>IF(ISNUMBER(A298),VLOOKUP(НМЦ!$B$3,'Справочник данных'!$B$3:$C$92,2,0),"")</f>
        <v/>
      </c>
      <c r="M298" s="49" t="str">
        <f>IF(ISNUMBER(A298),INDEX(НМЦ!D$7:D$300,ROW(B298)-4),"")</f>
        <v/>
      </c>
      <c r="N298" s="30" t="str">
        <f>IF(ISNUMBER(A298),VLOOKUP(INDEX(НМЦ!C$7:C$300,ROW(B298)-4),'Справочник данных'!I$4:J$32,2,0),"")</f>
        <v/>
      </c>
      <c r="O298" s="48" t="str">
        <f t="shared" si="29"/>
        <v/>
      </c>
      <c r="P298" s="48" t="str">
        <f t="shared" si="30"/>
        <v/>
      </c>
      <c r="Q298" s="31" t="str">
        <f t="shared" si="31"/>
        <v/>
      </c>
      <c r="R298" s="48" t="str">
        <f t="shared" si="32"/>
        <v/>
      </c>
      <c r="S298" s="32" t="str">
        <f>IF(ISNUMBER(A298),INDEX(НМЦ!M$7:M$300,ROW(B298)-4),"")</f>
        <v/>
      </c>
      <c r="T298" s="48" t="str">
        <f t="shared" si="33"/>
        <v/>
      </c>
      <c r="U298" s="14" t="str">
        <f>IF(ISNUMBER(A298),INDEX(НМЦ!N$7:N$300,ROW(B298)-4),"")</f>
        <v/>
      </c>
      <c r="V298" s="48" t="str">
        <f t="shared" si="34"/>
        <v/>
      </c>
    </row>
    <row r="299" spans="1:22" ht="23.25" x14ac:dyDescent="0.35">
      <c r="A299" s="49" t="str">
        <f>IF(ISNUMBER(INDEX(НМЦ!A$7:A$300,ROW(B299)-4)),INDEX(НМЦ!A$7:A$300,ROW(B299)-4),"")</f>
        <v/>
      </c>
      <c r="B299" s="39" t="str">
        <f>IF(ISNUMBER(A299),INDEX(НМЦ!B$7:B$300,ROW(B299)-4),"")</f>
        <v/>
      </c>
      <c r="C299" s="39"/>
      <c r="D299" s="39"/>
      <c r="E299" s="40"/>
      <c r="F299" s="49" t="str">
        <f t="shared" si="28"/>
        <v/>
      </c>
      <c r="J299" s="39" t="str">
        <f>IF(ISNUMBER(A299),НМЦ!$B$3,"")</f>
        <v/>
      </c>
      <c r="K299" s="43" t="str">
        <f>IF(ISNUMBER(A299),VLOOKUP(НМЦ!$B$3,'Справочник данных'!$B$3:$C$92,2,0),"")</f>
        <v/>
      </c>
      <c r="M299" s="49" t="str">
        <f>IF(ISNUMBER(A299),INDEX(НМЦ!D$7:D$300,ROW(B299)-4),"")</f>
        <v/>
      </c>
      <c r="N299" s="30" t="str">
        <f>IF(ISNUMBER(A299),VLOOKUP(INDEX(НМЦ!C$7:C$300,ROW(B299)-4),'Справочник данных'!I$4:J$32,2,0),"")</f>
        <v/>
      </c>
      <c r="O299" s="48" t="str">
        <f t="shared" si="29"/>
        <v/>
      </c>
      <c r="P299" s="48" t="str">
        <f t="shared" si="30"/>
        <v/>
      </c>
      <c r="Q299" s="31" t="str">
        <f t="shared" si="31"/>
        <v/>
      </c>
      <c r="R299" s="48" t="str">
        <f t="shared" si="32"/>
        <v/>
      </c>
      <c r="S299" s="32" t="str">
        <f>IF(ISNUMBER(A299),INDEX(НМЦ!M$7:M$300,ROW(B299)-4),"")</f>
        <v/>
      </c>
      <c r="T299" s="48" t="str">
        <f t="shared" si="33"/>
        <v/>
      </c>
      <c r="U299" s="14" t="str">
        <f>IF(ISNUMBER(A299),INDEX(НМЦ!N$7:N$300,ROW(B299)-4),"")</f>
        <v/>
      </c>
      <c r="V299" s="48" t="str">
        <f t="shared" si="34"/>
        <v/>
      </c>
    </row>
    <row r="300" spans="1:22" ht="23.25" x14ac:dyDescent="0.35">
      <c r="A300" s="49" t="str">
        <f>IF(ISNUMBER(INDEX(НМЦ!A$7:A$300,ROW(B300)-4)),INDEX(НМЦ!A$7:A$300,ROW(B300)-4),"")</f>
        <v/>
      </c>
      <c r="B300" s="39" t="str">
        <f>IF(ISNUMBER(A300),INDEX(НМЦ!B$7:B$300,ROW(B300)-4),"")</f>
        <v/>
      </c>
      <c r="C300" s="39"/>
      <c r="D300" s="39"/>
      <c r="E300" s="40"/>
      <c r="F300" s="49" t="str">
        <f t="shared" si="28"/>
        <v/>
      </c>
      <c r="J300" s="39" t="str">
        <f>IF(ISNUMBER(A300),НМЦ!$B$3,"")</f>
        <v/>
      </c>
      <c r="K300" s="43" t="str">
        <f>IF(ISNUMBER(A300),VLOOKUP(НМЦ!$B$3,'Справочник данных'!$B$3:$C$92,2,0),"")</f>
        <v/>
      </c>
      <c r="M300" s="49" t="str">
        <f>IF(ISNUMBER(A300),INDEX(НМЦ!D$7:D$300,ROW(B300)-4),"")</f>
        <v/>
      </c>
      <c r="N300" s="30" t="str">
        <f>IF(ISNUMBER(A300),VLOOKUP(INDEX(НМЦ!C$7:C$300,ROW(B300)-4),'Справочник данных'!I$4:J$32,2,0),"")</f>
        <v/>
      </c>
      <c r="O300" s="48" t="str">
        <f t="shared" si="29"/>
        <v/>
      </c>
      <c r="P300" s="48" t="str">
        <f t="shared" si="30"/>
        <v/>
      </c>
      <c r="Q300" s="31" t="str">
        <f t="shared" si="31"/>
        <v/>
      </c>
      <c r="R300" s="48" t="str">
        <f t="shared" si="32"/>
        <v/>
      </c>
      <c r="S300" s="32" t="str">
        <f>IF(ISNUMBER(A300),INDEX(НМЦ!M$7:M$300,ROW(B300)-4),"")</f>
        <v/>
      </c>
      <c r="T300" s="48" t="str">
        <f t="shared" si="33"/>
        <v/>
      </c>
      <c r="U300" s="14" t="str">
        <f>IF(ISNUMBER(A300),INDEX(НМЦ!N$7:N$300,ROW(B300)-4),"")</f>
        <v/>
      </c>
      <c r="V300" s="48" t="str">
        <f t="shared" si="34"/>
        <v/>
      </c>
    </row>
    <row r="301" spans="1:22" ht="23.25" x14ac:dyDescent="0.35">
      <c r="A301" s="49" t="str">
        <f>IF(ISNUMBER(INDEX(НМЦ!A$7:A$300,ROW(B301)-4)),INDEX(НМЦ!A$7:A$300,ROW(B301)-4),"")</f>
        <v/>
      </c>
      <c r="B301" s="39" t="str">
        <f>IF(ISNUMBER(A301),INDEX(НМЦ!B$7:B$300,ROW(B301)-4),"")</f>
        <v/>
      </c>
      <c r="C301" s="39"/>
      <c r="D301" s="39"/>
      <c r="E301" s="40"/>
      <c r="F301" s="49" t="str">
        <f t="shared" si="28"/>
        <v/>
      </c>
      <c r="J301" s="39" t="str">
        <f>IF(ISNUMBER(A301),НМЦ!$B$3,"")</f>
        <v/>
      </c>
      <c r="K301" s="43" t="str">
        <f>IF(ISNUMBER(A301),VLOOKUP(НМЦ!$B$3,'Справочник данных'!$B$3:$C$92,2,0),"")</f>
        <v/>
      </c>
      <c r="M301" s="49" t="str">
        <f>IF(ISNUMBER(A301),INDEX(НМЦ!D$7:D$300,ROW(B301)-4),"")</f>
        <v/>
      </c>
      <c r="N301" s="30" t="str">
        <f>IF(ISNUMBER(A301),VLOOKUP(INDEX(НМЦ!C$7:C$300,ROW(B301)-4),'Справочник данных'!I$4:J$32,2,0),"")</f>
        <v/>
      </c>
      <c r="O301" s="48" t="str">
        <f t="shared" si="29"/>
        <v/>
      </c>
      <c r="P301" s="48" t="str">
        <f t="shared" si="30"/>
        <v/>
      </c>
      <c r="Q301" s="31" t="str">
        <f t="shared" si="31"/>
        <v/>
      </c>
      <c r="R301" s="48" t="str">
        <f t="shared" si="32"/>
        <v/>
      </c>
      <c r="S301" s="32" t="str">
        <f>IF(ISNUMBER(A301),INDEX(НМЦ!M$7:M$300,ROW(B301)-4),"")</f>
        <v/>
      </c>
      <c r="T301" s="48" t="str">
        <f t="shared" si="33"/>
        <v/>
      </c>
      <c r="U301" s="14" t="str">
        <f>IF(ISNUMBER(A301),INDEX(НМЦ!N$7:N$300,ROW(B301)-4),"")</f>
        <v/>
      </c>
      <c r="V301" s="48" t="str">
        <f t="shared" si="34"/>
        <v/>
      </c>
    </row>
    <row r="302" spans="1:22" ht="23.25" x14ac:dyDescent="0.35">
      <c r="A302" s="49" t="str">
        <f>IF(ISNUMBER(INDEX(НМЦ!A$7:A$300,ROW(B302)-4)),INDEX(НМЦ!A$7:A$300,ROW(B302)-4),"")</f>
        <v/>
      </c>
      <c r="B302" s="39" t="str">
        <f>IF(ISNUMBER(A302),INDEX(НМЦ!B$7:B$300,ROW(B302)-4),"")</f>
        <v/>
      </c>
      <c r="C302" s="39"/>
      <c r="D302" s="39"/>
      <c r="E302" s="40"/>
      <c r="F302" s="49" t="str">
        <f t="shared" si="28"/>
        <v/>
      </c>
      <c r="J302" s="39" t="str">
        <f>IF(ISNUMBER(A302),НМЦ!$B$3,"")</f>
        <v/>
      </c>
      <c r="K302" s="43" t="str">
        <f>IF(ISNUMBER(A302),VLOOKUP(НМЦ!$B$3,'Справочник данных'!$B$3:$C$92,2,0),"")</f>
        <v/>
      </c>
      <c r="M302" s="49" t="str">
        <f>IF(ISNUMBER(A302),INDEX(НМЦ!D$7:D$300,ROW(B302)-4),"")</f>
        <v/>
      </c>
      <c r="N302" s="30" t="str">
        <f>IF(ISNUMBER(A302),VLOOKUP(INDEX(НМЦ!C$7:C$300,ROW(B302)-4),'Справочник данных'!I$4:J$32,2,0),"")</f>
        <v/>
      </c>
      <c r="O302" s="48" t="str">
        <f t="shared" si="29"/>
        <v/>
      </c>
      <c r="P302" s="48" t="str">
        <f t="shared" si="30"/>
        <v/>
      </c>
      <c r="Q302" s="31" t="str">
        <f t="shared" si="31"/>
        <v/>
      </c>
      <c r="R302" s="48" t="str">
        <f t="shared" si="32"/>
        <v/>
      </c>
      <c r="S302" s="32" t="str">
        <f>IF(ISNUMBER(A302),INDEX(НМЦ!M$7:M$300,ROW(B302)-4),"")</f>
        <v/>
      </c>
      <c r="T302" s="48" t="str">
        <f t="shared" si="33"/>
        <v/>
      </c>
      <c r="U302" s="14" t="str">
        <f>IF(ISNUMBER(A302),INDEX(НМЦ!N$7:N$300,ROW(B302)-4),"")</f>
        <v/>
      </c>
      <c r="V302" s="48" t="str">
        <f t="shared" si="34"/>
        <v/>
      </c>
    </row>
    <row r="303" spans="1:22" ht="23.25" x14ac:dyDescent="0.35">
      <c r="A303" s="49" t="str">
        <f>IF(ISNUMBER(INDEX(НМЦ!A$7:A$300,ROW(B303)-4)),INDEX(НМЦ!A$7:A$300,ROW(B303)-4),"")</f>
        <v/>
      </c>
      <c r="B303" s="39" t="str">
        <f>IF(ISNUMBER(A303),INDEX(НМЦ!B$7:B$300,ROW(B303)-4),"")</f>
        <v/>
      </c>
      <c r="C303" s="39"/>
      <c r="D303" s="39"/>
      <c r="E303" s="40"/>
      <c r="F303" s="49" t="str">
        <f t="shared" si="28"/>
        <v/>
      </c>
      <c r="J303" s="39" t="str">
        <f>IF(ISNUMBER(A303),НМЦ!$B$3,"")</f>
        <v/>
      </c>
      <c r="K303" s="43" t="str">
        <f>IF(ISNUMBER(A303),VLOOKUP(НМЦ!$B$3,'Справочник данных'!$B$3:$C$92,2,0),"")</f>
        <v/>
      </c>
      <c r="M303" s="49" t="str">
        <f>IF(ISNUMBER(A303),INDEX(НМЦ!D$7:D$300,ROW(B303)-4),"")</f>
        <v/>
      </c>
      <c r="N303" s="30" t="str">
        <f>IF(ISNUMBER(A303),VLOOKUP(INDEX(НМЦ!C$7:C$300,ROW(B303)-4),'Справочник данных'!I$4:J$32,2,0),"")</f>
        <v/>
      </c>
      <c r="O303" s="48" t="str">
        <f t="shared" si="29"/>
        <v/>
      </c>
      <c r="P303" s="48" t="str">
        <f t="shared" si="30"/>
        <v/>
      </c>
      <c r="Q303" s="31" t="str">
        <f t="shared" si="31"/>
        <v/>
      </c>
      <c r="R303" s="48" t="str">
        <f t="shared" si="32"/>
        <v/>
      </c>
      <c r="S303" s="32" t="str">
        <f>IF(ISNUMBER(A303),INDEX(НМЦ!M$7:M$300,ROW(B303)-4),"")</f>
        <v/>
      </c>
      <c r="T303" s="48" t="str">
        <f t="shared" si="33"/>
        <v/>
      </c>
      <c r="U303" s="14" t="str">
        <f>IF(ISNUMBER(A303),INDEX(НМЦ!N$7:N$300,ROW(B303)-4),"")</f>
        <v/>
      </c>
      <c r="V303" s="48" t="str">
        <f t="shared" si="34"/>
        <v/>
      </c>
    </row>
    <row r="304" spans="1:22" ht="23.25" x14ac:dyDescent="0.35">
      <c r="A304" s="49" t="str">
        <f>IF(ISNUMBER(INDEX(НМЦ!A$7:A$300,ROW(B304)-4)),INDEX(НМЦ!A$7:A$300,ROW(B304)-4),"")</f>
        <v/>
      </c>
      <c r="B304" s="39" t="str">
        <f>IF(ISNUMBER(A304),INDEX(НМЦ!B$7:B$300,ROW(B304)-4),"")</f>
        <v/>
      </c>
      <c r="C304" s="39"/>
      <c r="D304" s="39"/>
      <c r="E304" s="40"/>
      <c r="F304" s="49" t="str">
        <f t="shared" si="28"/>
        <v/>
      </c>
      <c r="J304" s="39" t="str">
        <f>IF(ISNUMBER(A304),НМЦ!$B$3,"")</f>
        <v/>
      </c>
      <c r="K304" s="43" t="str">
        <f>IF(ISNUMBER(A304),VLOOKUP(НМЦ!$B$3,'Справочник данных'!$B$3:$C$92,2,0),"")</f>
        <v/>
      </c>
      <c r="M304" s="49" t="str">
        <f>IF(ISNUMBER(A304),INDEX(НМЦ!D$7:D$300,ROW(B304)-4),"")</f>
        <v/>
      </c>
      <c r="N304" s="30" t="str">
        <f>IF(ISNUMBER(A304),VLOOKUP(INDEX(НМЦ!C$7:C$300,ROW(B304)-4),'Справочник данных'!I$4:J$32,2,0),"")</f>
        <v/>
      </c>
      <c r="O304" s="48" t="str">
        <f t="shared" si="29"/>
        <v/>
      </c>
      <c r="P304" s="48" t="str">
        <f t="shared" si="30"/>
        <v/>
      </c>
      <c r="Q304" s="31" t="str">
        <f t="shared" si="31"/>
        <v/>
      </c>
      <c r="R304" s="48" t="str">
        <f t="shared" si="32"/>
        <v/>
      </c>
      <c r="S304" s="32" t="str">
        <f>IF(ISNUMBER(A304),INDEX(НМЦ!M$7:M$300,ROW(B304)-4),"")</f>
        <v/>
      </c>
      <c r="T304" s="48" t="str">
        <f t="shared" si="33"/>
        <v/>
      </c>
      <c r="U304" s="14" t="str">
        <f>IF(ISNUMBER(A304),INDEX(НМЦ!N$7:N$300,ROW(B304)-4),"")</f>
        <v/>
      </c>
      <c r="V304" s="48" t="str">
        <f t="shared" si="34"/>
        <v/>
      </c>
    </row>
    <row r="305" spans="1:22" ht="23.25" x14ac:dyDescent="0.35">
      <c r="A305" s="49" t="str">
        <f>IF(ISNUMBER(INDEX(НМЦ!A$7:A$300,ROW(B305)-4)),INDEX(НМЦ!A$7:A$300,ROW(B305)-4),"")</f>
        <v/>
      </c>
      <c r="B305" s="39" t="str">
        <f>IF(ISNUMBER(A305),INDEX(НМЦ!B$7:B$300,ROW(B305)-4),"")</f>
        <v/>
      </c>
      <c r="C305" s="39"/>
      <c r="D305" s="39"/>
      <c r="E305" s="40"/>
      <c r="F305" s="49" t="str">
        <f t="shared" si="28"/>
        <v/>
      </c>
      <c r="J305" s="39" t="str">
        <f>IF(ISNUMBER(A305),НМЦ!$B$3,"")</f>
        <v/>
      </c>
      <c r="K305" s="43" t="str">
        <f>IF(ISNUMBER(A305),VLOOKUP(НМЦ!$B$3,'Справочник данных'!$B$3:$C$92,2,0),"")</f>
        <v/>
      </c>
      <c r="M305" s="49" t="str">
        <f>IF(ISNUMBER(A305),INDEX(НМЦ!D$7:D$300,ROW(B305)-4),"")</f>
        <v/>
      </c>
      <c r="N305" s="30" t="str">
        <f>IF(ISNUMBER(A305),VLOOKUP(INDEX(НМЦ!C$7:C$300,ROW(B305)-4),'Справочник данных'!I$4:J$32,2,0),"")</f>
        <v/>
      </c>
      <c r="O305" s="48" t="str">
        <f t="shared" si="29"/>
        <v/>
      </c>
      <c r="P305" s="48" t="str">
        <f t="shared" si="30"/>
        <v/>
      </c>
      <c r="Q305" s="31" t="str">
        <f t="shared" si="31"/>
        <v/>
      </c>
      <c r="R305" s="48" t="str">
        <f t="shared" si="32"/>
        <v/>
      </c>
      <c r="S305" s="32" t="str">
        <f>IF(ISNUMBER(A305),INDEX(НМЦ!M$7:M$300,ROW(B305)-4),"")</f>
        <v/>
      </c>
      <c r="T305" s="48" t="str">
        <f t="shared" si="33"/>
        <v/>
      </c>
      <c r="U305" s="14" t="str">
        <f>IF(ISNUMBER(A305),INDEX(НМЦ!N$7:N$300,ROW(B305)-4),"")</f>
        <v/>
      </c>
      <c r="V305" s="48" t="str">
        <f t="shared" si="34"/>
        <v/>
      </c>
    </row>
    <row r="306" spans="1:22" ht="23.25" x14ac:dyDescent="0.35">
      <c r="A306" s="49" t="str">
        <f>IF(ISNUMBER(INDEX(НМЦ!A$7:A$300,ROW(B306)-4)),INDEX(НМЦ!A$7:A$300,ROW(B306)-4),"")</f>
        <v/>
      </c>
      <c r="B306" s="39" t="str">
        <f>IF(ISNUMBER(A306),INDEX(НМЦ!B$7:B$300,ROW(B306)-4),"")</f>
        <v/>
      </c>
      <c r="C306" s="39"/>
      <c r="D306" s="39"/>
      <c r="E306" s="40"/>
      <c r="F306" s="49" t="str">
        <f t="shared" si="28"/>
        <v/>
      </c>
      <c r="J306" s="39" t="str">
        <f>IF(ISNUMBER(A306),НМЦ!$B$3,"")</f>
        <v/>
      </c>
      <c r="K306" s="43" t="str">
        <f>IF(ISNUMBER(A306),VLOOKUP(НМЦ!$B$3,'Справочник данных'!$B$3:$C$92,2,0),"")</f>
        <v/>
      </c>
      <c r="M306" s="49" t="str">
        <f>IF(ISNUMBER(A306),INDEX(НМЦ!D$7:D$300,ROW(B306)-4),"")</f>
        <v/>
      </c>
      <c r="N306" s="30" t="str">
        <f>IF(ISNUMBER(A306),VLOOKUP(INDEX(НМЦ!C$7:C$300,ROW(B306)-4),'Справочник данных'!I$4:J$32,2,0),"")</f>
        <v/>
      </c>
      <c r="O306" s="48" t="str">
        <f t="shared" si="29"/>
        <v/>
      </c>
      <c r="P306" s="48" t="str">
        <f t="shared" si="30"/>
        <v/>
      </c>
      <c r="Q306" s="31" t="str">
        <f t="shared" si="31"/>
        <v/>
      </c>
      <c r="R306" s="48" t="str">
        <f t="shared" si="32"/>
        <v/>
      </c>
      <c r="S306" s="32" t="str">
        <f>IF(ISNUMBER(A306),INDEX(НМЦ!M$7:M$300,ROW(B306)-4),"")</f>
        <v/>
      </c>
      <c r="T306" s="48" t="str">
        <f t="shared" si="33"/>
        <v/>
      </c>
      <c r="U306" s="14" t="str">
        <f>IF(ISNUMBER(A306),INDEX(НМЦ!N$7:N$300,ROW(B306)-4),"")</f>
        <v/>
      </c>
      <c r="V306" s="48" t="str">
        <f t="shared" si="34"/>
        <v/>
      </c>
    </row>
    <row r="307" spans="1:22" ht="23.25" x14ac:dyDescent="0.35">
      <c r="A307" s="49" t="str">
        <f>IF(ISNUMBER(INDEX(НМЦ!A$7:A$300,ROW(B307)-4)),INDEX(НМЦ!A$7:A$300,ROW(B307)-4),"")</f>
        <v/>
      </c>
      <c r="B307" s="39" t="str">
        <f>IF(ISNUMBER(A307),INDEX(НМЦ!B$7:B$300,ROW(B307)-4),"")</f>
        <v/>
      </c>
      <c r="C307" s="39"/>
      <c r="D307" s="39"/>
      <c r="E307" s="40"/>
      <c r="F307" s="49" t="str">
        <f t="shared" si="28"/>
        <v/>
      </c>
      <c r="J307" s="39" t="str">
        <f>IF(ISNUMBER(A307),НМЦ!$B$3,"")</f>
        <v/>
      </c>
      <c r="K307" s="43" t="str">
        <f>IF(ISNUMBER(A307),VLOOKUP(НМЦ!$B$3,'Справочник данных'!$B$3:$C$92,2,0),"")</f>
        <v/>
      </c>
      <c r="M307" s="49" t="str">
        <f>IF(ISNUMBER(A307),INDEX(НМЦ!D$7:D$300,ROW(B307)-4),"")</f>
        <v/>
      </c>
      <c r="N307" s="30" t="str">
        <f>IF(ISNUMBER(A307),VLOOKUP(INDEX(НМЦ!C$7:C$300,ROW(B307)-4),'Справочник данных'!I$4:J$32,2,0),"")</f>
        <v/>
      </c>
      <c r="O307" s="48" t="str">
        <f t="shared" si="29"/>
        <v/>
      </c>
      <c r="P307" s="48" t="str">
        <f t="shared" si="30"/>
        <v/>
      </c>
      <c r="Q307" s="31" t="str">
        <f t="shared" si="31"/>
        <v/>
      </c>
      <c r="R307" s="48" t="str">
        <f t="shared" si="32"/>
        <v/>
      </c>
      <c r="S307" s="32" t="str">
        <f>IF(ISNUMBER(A307),INDEX(НМЦ!M$7:M$300,ROW(B307)-4),"")</f>
        <v/>
      </c>
      <c r="T307" s="48" t="str">
        <f t="shared" si="33"/>
        <v/>
      </c>
      <c r="U307" s="14" t="str">
        <f>IF(ISNUMBER(A307),INDEX(НМЦ!N$7:N$300,ROW(B307)-4),"")</f>
        <v/>
      </c>
      <c r="V307" s="48" t="str">
        <f t="shared" si="34"/>
        <v/>
      </c>
    </row>
    <row r="308" spans="1:22" ht="23.25" x14ac:dyDescent="0.35">
      <c r="A308" s="49" t="str">
        <f>IF(ISNUMBER(INDEX(НМЦ!A$7:A$300,ROW(B308)-4)),INDEX(НМЦ!A$7:A$300,ROW(B308)-4),"")</f>
        <v/>
      </c>
      <c r="B308" s="39" t="str">
        <f>IF(ISNUMBER(A308),INDEX(НМЦ!B$7:B$300,ROW(B308)-4),"")</f>
        <v/>
      </c>
      <c r="C308" s="39"/>
      <c r="D308" s="39"/>
      <c r="E308" s="40"/>
      <c r="F308" s="49" t="str">
        <f t="shared" si="28"/>
        <v/>
      </c>
      <c r="J308" s="39" t="str">
        <f>IF(ISNUMBER(A308),НМЦ!$B$3,"")</f>
        <v/>
      </c>
      <c r="K308" s="43" t="str">
        <f>IF(ISNUMBER(A308),VLOOKUP(НМЦ!$B$3,'Справочник данных'!$B$3:$C$92,2,0),"")</f>
        <v/>
      </c>
      <c r="M308" s="49" t="str">
        <f>IF(ISNUMBER(A308),INDEX(НМЦ!D$7:D$300,ROW(B308)-4),"")</f>
        <v/>
      </c>
      <c r="N308" s="30" t="str">
        <f>IF(ISNUMBER(A308),VLOOKUP(INDEX(НМЦ!C$7:C$300,ROW(B308)-4),'Справочник данных'!I$4:J$32,2,0),"")</f>
        <v/>
      </c>
      <c r="O308" s="48" t="str">
        <f t="shared" si="29"/>
        <v/>
      </c>
      <c r="P308" s="48" t="str">
        <f t="shared" si="30"/>
        <v/>
      </c>
      <c r="Q308" s="31" t="str">
        <f t="shared" si="31"/>
        <v/>
      </c>
      <c r="R308" s="48" t="str">
        <f t="shared" si="32"/>
        <v/>
      </c>
      <c r="S308" s="32" t="str">
        <f>IF(ISNUMBER(A308),INDEX(НМЦ!M$7:M$300,ROW(B308)-4),"")</f>
        <v/>
      </c>
      <c r="T308" s="48" t="str">
        <f t="shared" si="33"/>
        <v/>
      </c>
      <c r="U308" s="14" t="str">
        <f>IF(ISNUMBER(A308),INDEX(НМЦ!N$7:N$300,ROW(B308)-4),"")</f>
        <v/>
      </c>
      <c r="V308" s="48" t="str">
        <f t="shared" si="34"/>
        <v/>
      </c>
    </row>
    <row r="309" spans="1:22" ht="23.25" x14ac:dyDescent="0.35">
      <c r="A309" s="49" t="str">
        <f>IF(ISNUMBER(INDEX(НМЦ!A$7:A$300,ROW(B309)-4)),INDEX(НМЦ!A$7:A$300,ROW(B309)-4),"")</f>
        <v/>
      </c>
      <c r="B309" s="39" t="str">
        <f>IF(ISNUMBER(A309),INDEX(НМЦ!B$7:B$300,ROW(B309)-4),"")</f>
        <v/>
      </c>
      <c r="C309" s="39"/>
      <c r="D309" s="39"/>
      <c r="E309" s="40"/>
      <c r="F309" s="49" t="str">
        <f t="shared" si="28"/>
        <v/>
      </c>
      <c r="J309" s="39" t="str">
        <f>IF(ISNUMBER(A309),НМЦ!$B$3,"")</f>
        <v/>
      </c>
      <c r="K309" s="43" t="str">
        <f>IF(ISNUMBER(A309),VLOOKUP(НМЦ!$B$3,'Справочник данных'!$B$3:$C$92,2,0),"")</f>
        <v/>
      </c>
      <c r="M309" s="49" t="str">
        <f>IF(ISNUMBER(A309),INDEX(НМЦ!D$7:D$300,ROW(B309)-4),"")</f>
        <v/>
      </c>
      <c r="N309" s="30" t="str">
        <f>IF(ISNUMBER(A309),VLOOKUP(INDEX(НМЦ!C$7:C$300,ROW(B309)-4),'Справочник данных'!I$4:J$32,2,0),"")</f>
        <v/>
      </c>
      <c r="O309" s="48" t="str">
        <f t="shared" si="29"/>
        <v/>
      </c>
      <c r="P309" s="48" t="str">
        <f t="shared" si="30"/>
        <v/>
      </c>
      <c r="Q309" s="31" t="str">
        <f t="shared" si="31"/>
        <v/>
      </c>
      <c r="R309" s="48" t="str">
        <f t="shared" si="32"/>
        <v/>
      </c>
      <c r="S309" s="32" t="str">
        <f>IF(ISNUMBER(A309),INDEX(НМЦ!M$7:M$300,ROW(B309)-4),"")</f>
        <v/>
      </c>
      <c r="T309" s="48" t="str">
        <f t="shared" si="33"/>
        <v/>
      </c>
      <c r="U309" s="14" t="str">
        <f>IF(ISNUMBER(A309),INDEX(НМЦ!N$7:N$300,ROW(B309)-4),"")</f>
        <v/>
      </c>
      <c r="V309" s="48" t="str">
        <f t="shared" si="34"/>
        <v/>
      </c>
    </row>
    <row r="310" spans="1:22" ht="23.25" x14ac:dyDescent="0.35">
      <c r="A310" s="49" t="str">
        <f>IF(ISNUMBER(INDEX(НМЦ!A$7:A$300,ROW(B310)-4)),INDEX(НМЦ!A$7:A$300,ROW(B310)-4),"")</f>
        <v/>
      </c>
      <c r="B310" s="39" t="str">
        <f>IF(ISNUMBER(НМЦ!$A297),НМЦ!B297,"")</f>
        <v/>
      </c>
      <c r="C310" s="39"/>
      <c r="D310" s="39"/>
      <c r="E310" s="40"/>
      <c r="J310" s="39" t="str">
        <f>IF(ISNUMBER(НМЦ!$A297),НМЦ!$B$3,"")</f>
        <v/>
      </c>
      <c r="N310" s="30" t="str">
        <f>IF(ISNUMBER(НМЦ!$A300),VLOOKUP(НМЦ!C300,'Справочник данных'!I$4:J$32,2,0),"")</f>
        <v/>
      </c>
    </row>
    <row r="311" spans="1:22" ht="23.25" x14ac:dyDescent="0.35">
      <c r="N311" s="30" t="str">
        <f>IF(ISNUMBER(НМЦ!$A301),VLOOKUP(НМЦ!C301,'Справочник данных'!I$4:J$32,2,0),"")</f>
        <v/>
      </c>
    </row>
  </sheetData>
  <mergeCells count="17">
    <mergeCell ref="P2:P3"/>
    <mergeCell ref="Q2:Q3"/>
    <mergeCell ref="R2:R3"/>
    <mergeCell ref="S2:T2"/>
    <mergeCell ref="U2:V2"/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W2:W3"/>
    <mergeCell ref="M2:O2"/>
  </mergeCells>
  <dataValidations count="2">
    <dataValidation type="list" showErrorMessage="1" errorTitle="Ошибка" error="Значение не соответствует допустимым значениям" sqref="T5:T309 V5:V309">
      <formula1>"0,10,20,Без НДС,НДС не облагается,Без указания цены,Разные ставки НДС"</formula1>
    </dataValidation>
    <dataValidation type="list" showErrorMessage="1" errorTitle="Ошибка" error="Значение не соответствует допустимым значениям" sqref="O5:P309 R5:R309">
      <formula1>"Да,Нет"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O94"/>
  <sheetViews>
    <sheetView topLeftCell="C64" workbookViewId="0">
      <selection activeCell="N7" sqref="N7"/>
    </sheetView>
  </sheetViews>
  <sheetFormatPr defaultRowHeight="15" x14ac:dyDescent="0.25"/>
  <cols>
    <col min="2" max="2" width="29.5703125" customWidth="1"/>
    <col min="3" max="3" width="14.85546875" customWidth="1"/>
    <col min="4" max="4" width="95.7109375" style="35" customWidth="1"/>
    <col min="5" max="5" width="39.5703125" style="35" customWidth="1"/>
    <col min="6" max="8" width="14.85546875" style="35" customWidth="1"/>
    <col min="9" max="9" width="19.42578125" customWidth="1"/>
  </cols>
  <sheetData>
    <row r="1" spans="2:15" x14ac:dyDescent="0.25">
      <c r="N1" s="35"/>
      <c r="O1" s="35"/>
    </row>
    <row r="2" spans="2:15" ht="15.75" thickBot="1" x14ac:dyDescent="0.3"/>
    <row r="3" spans="2:15" ht="15.75" thickBot="1" x14ac:dyDescent="0.3">
      <c r="B3" s="38" t="s">
        <v>75</v>
      </c>
      <c r="C3" s="38" t="s">
        <v>262</v>
      </c>
      <c r="D3" s="38" t="s">
        <v>263</v>
      </c>
      <c r="E3" s="38" t="s">
        <v>264</v>
      </c>
      <c r="I3" s="44" t="s">
        <v>254</v>
      </c>
      <c r="J3" s="44" t="s">
        <v>253</v>
      </c>
    </row>
    <row r="4" spans="2:15" ht="60.75" customHeight="1" x14ac:dyDescent="0.25">
      <c r="B4" s="37" t="s">
        <v>76</v>
      </c>
      <c r="C4" s="41" t="s">
        <v>164</v>
      </c>
      <c r="D4" s="46" t="s">
        <v>265</v>
      </c>
      <c r="E4" s="41" t="s">
        <v>266</v>
      </c>
      <c r="F4" s="41"/>
      <c r="G4" s="41"/>
      <c r="H4" s="41"/>
      <c r="I4" s="45" t="s">
        <v>255</v>
      </c>
      <c r="J4" s="45">
        <v>792</v>
      </c>
    </row>
    <row r="5" spans="2:15" ht="57.75" x14ac:dyDescent="0.25">
      <c r="B5" s="36" t="s">
        <v>77</v>
      </c>
      <c r="C5" s="41" t="s">
        <v>165</v>
      </c>
      <c r="D5" s="46" t="s">
        <v>267</v>
      </c>
      <c r="E5" s="41" t="s">
        <v>269</v>
      </c>
      <c r="F5" s="41"/>
      <c r="G5" s="41"/>
      <c r="H5" s="41"/>
      <c r="I5" s="45" t="s">
        <v>21</v>
      </c>
      <c r="J5" s="45">
        <v>796</v>
      </c>
    </row>
    <row r="6" spans="2:15" ht="57.75" x14ac:dyDescent="0.25">
      <c r="B6" s="36" t="s">
        <v>78</v>
      </c>
      <c r="C6" s="41" t="s">
        <v>166</v>
      </c>
      <c r="D6" s="46" t="s">
        <v>270</v>
      </c>
      <c r="E6" s="41" t="s">
        <v>271</v>
      </c>
      <c r="F6" s="41"/>
      <c r="G6" s="41"/>
      <c r="H6" s="41"/>
      <c r="I6" s="45" t="s">
        <v>256</v>
      </c>
      <c r="J6" s="45">
        <v>359</v>
      </c>
    </row>
    <row r="7" spans="2:15" ht="57.75" x14ac:dyDescent="0.25">
      <c r="B7" s="36" t="s">
        <v>79</v>
      </c>
      <c r="C7" s="42" t="s">
        <v>175</v>
      </c>
      <c r="D7" s="46" t="s">
        <v>273</v>
      </c>
      <c r="E7" s="42" t="s">
        <v>272</v>
      </c>
      <c r="F7" s="42"/>
      <c r="G7" s="42"/>
      <c r="H7" s="42"/>
      <c r="I7" s="45" t="s">
        <v>257</v>
      </c>
      <c r="J7" s="45">
        <v>540</v>
      </c>
    </row>
    <row r="8" spans="2:15" ht="57.75" x14ac:dyDescent="0.25">
      <c r="B8" s="36" t="s">
        <v>80</v>
      </c>
      <c r="C8" s="42" t="s">
        <v>176</v>
      </c>
      <c r="D8" s="46" t="s">
        <v>274</v>
      </c>
      <c r="E8" s="42" t="s">
        <v>276</v>
      </c>
      <c r="F8" s="42"/>
      <c r="G8" s="42"/>
      <c r="H8" s="42"/>
      <c r="I8" s="45" t="s">
        <v>259</v>
      </c>
      <c r="J8" s="45">
        <v>876</v>
      </c>
    </row>
    <row r="9" spans="2:15" ht="57.75" x14ac:dyDescent="0.25">
      <c r="B9" s="36" t="s">
        <v>81</v>
      </c>
      <c r="C9" s="42" t="s">
        <v>177</v>
      </c>
      <c r="D9" s="46" t="s">
        <v>268</v>
      </c>
      <c r="E9" s="42" t="s">
        <v>277</v>
      </c>
      <c r="F9" s="42"/>
      <c r="G9" s="42"/>
      <c r="H9" s="42"/>
      <c r="I9" s="45" t="s">
        <v>258</v>
      </c>
      <c r="J9" s="45">
        <v>876</v>
      </c>
    </row>
    <row r="10" spans="2:15" ht="57.75" x14ac:dyDescent="0.25">
      <c r="B10" s="36" t="s">
        <v>82</v>
      </c>
      <c r="C10" s="42" t="s">
        <v>178</v>
      </c>
      <c r="D10" s="46" t="s">
        <v>275</v>
      </c>
      <c r="E10" s="42" t="s">
        <v>285</v>
      </c>
      <c r="F10" s="42"/>
      <c r="G10" s="42"/>
      <c r="H10" s="42"/>
      <c r="I10" s="45" t="s">
        <v>441</v>
      </c>
      <c r="J10" s="75" t="s">
        <v>442</v>
      </c>
    </row>
    <row r="11" spans="2:15" ht="57.75" x14ac:dyDescent="0.25">
      <c r="B11" s="36" t="s">
        <v>83</v>
      </c>
      <c r="C11" s="42" t="s">
        <v>179</v>
      </c>
      <c r="D11" s="46" t="s">
        <v>287</v>
      </c>
      <c r="E11" s="42" t="s">
        <v>286</v>
      </c>
      <c r="F11" s="42"/>
      <c r="G11" s="42"/>
      <c r="H11" s="42"/>
      <c r="I11" s="45"/>
      <c r="J11" s="45"/>
    </row>
    <row r="12" spans="2:15" ht="57.75" x14ac:dyDescent="0.25">
      <c r="B12" s="36" t="s">
        <v>84</v>
      </c>
      <c r="C12" s="42" t="s">
        <v>180</v>
      </c>
      <c r="D12" s="46" t="s">
        <v>278</v>
      </c>
      <c r="E12" s="42" t="s">
        <v>289</v>
      </c>
      <c r="F12" s="42"/>
      <c r="G12" s="42"/>
      <c r="H12" s="42"/>
      <c r="I12" s="45"/>
      <c r="J12" s="45"/>
    </row>
    <row r="13" spans="2:15" ht="57.75" x14ac:dyDescent="0.25">
      <c r="B13" s="36" t="s">
        <v>85</v>
      </c>
      <c r="C13" s="42" t="s">
        <v>181</v>
      </c>
      <c r="D13" s="46" t="s">
        <v>279</v>
      </c>
      <c r="E13" s="42" t="s">
        <v>290</v>
      </c>
      <c r="F13" s="42"/>
      <c r="G13" s="42"/>
      <c r="H13" s="42"/>
      <c r="I13" s="45"/>
      <c r="J13" s="45"/>
    </row>
    <row r="14" spans="2:15" ht="57.75" x14ac:dyDescent="0.25">
      <c r="B14" s="36" t="s">
        <v>86</v>
      </c>
      <c r="C14" s="42" t="s">
        <v>182</v>
      </c>
      <c r="D14" s="46" t="s">
        <v>291</v>
      </c>
      <c r="E14" s="42" t="s">
        <v>292</v>
      </c>
      <c r="F14" s="42"/>
      <c r="G14" s="42"/>
      <c r="H14" s="42"/>
      <c r="I14" s="45"/>
      <c r="J14" s="45"/>
    </row>
    <row r="15" spans="2:15" ht="57.75" x14ac:dyDescent="0.25">
      <c r="B15" s="36" t="s">
        <v>87</v>
      </c>
      <c r="C15" s="42" t="s">
        <v>183</v>
      </c>
      <c r="D15" s="46" t="s">
        <v>294</v>
      </c>
      <c r="E15" s="42" t="s">
        <v>293</v>
      </c>
      <c r="F15" s="42"/>
      <c r="G15" s="42"/>
      <c r="H15" s="42"/>
      <c r="I15" s="45"/>
      <c r="J15" s="45"/>
    </row>
    <row r="16" spans="2:15" ht="57.75" x14ac:dyDescent="0.25">
      <c r="B16" s="36" t="s">
        <v>88</v>
      </c>
      <c r="C16" s="42" t="s">
        <v>184</v>
      </c>
      <c r="D16" s="46" t="s">
        <v>295</v>
      </c>
      <c r="E16" s="42" t="s">
        <v>296</v>
      </c>
      <c r="F16" s="42"/>
      <c r="G16" s="42"/>
      <c r="H16" s="42"/>
    </row>
    <row r="17" spans="2:8" ht="57.75" x14ac:dyDescent="0.25">
      <c r="B17" s="36" t="s">
        <v>89</v>
      </c>
      <c r="C17" s="42" t="s">
        <v>185</v>
      </c>
      <c r="D17" s="46" t="s">
        <v>307</v>
      </c>
      <c r="E17" s="42" t="s">
        <v>297</v>
      </c>
      <c r="F17" s="42"/>
      <c r="G17" s="42"/>
      <c r="H17" s="42"/>
    </row>
    <row r="18" spans="2:8" ht="57.75" x14ac:dyDescent="0.25">
      <c r="B18" s="36" t="s">
        <v>90</v>
      </c>
      <c r="C18" s="42" t="s">
        <v>186</v>
      </c>
      <c r="D18" s="46" t="s">
        <v>298</v>
      </c>
      <c r="E18" s="42" t="s">
        <v>299</v>
      </c>
      <c r="F18" s="42"/>
      <c r="G18" s="42"/>
      <c r="H18" s="42"/>
    </row>
    <row r="19" spans="2:8" ht="57.75" x14ac:dyDescent="0.25">
      <c r="B19" s="36" t="s">
        <v>91</v>
      </c>
      <c r="C19" s="42" t="s">
        <v>187</v>
      </c>
      <c r="D19" s="46" t="s">
        <v>301</v>
      </c>
      <c r="E19" s="42" t="s">
        <v>300</v>
      </c>
      <c r="F19" s="42"/>
      <c r="G19" s="42"/>
      <c r="H19" s="42"/>
    </row>
    <row r="20" spans="2:8" ht="57.75" x14ac:dyDescent="0.25">
      <c r="B20" s="36" t="s">
        <v>92</v>
      </c>
      <c r="C20" s="42" t="s">
        <v>188</v>
      </c>
      <c r="D20" s="46" t="s">
        <v>280</v>
      </c>
      <c r="E20" s="42" t="s">
        <v>302</v>
      </c>
      <c r="F20" s="42"/>
      <c r="G20" s="42"/>
      <c r="H20" s="42"/>
    </row>
    <row r="21" spans="2:8" ht="57.75" x14ac:dyDescent="0.25">
      <c r="B21" s="36" t="s">
        <v>93</v>
      </c>
      <c r="C21" s="42" t="s">
        <v>189</v>
      </c>
      <c r="D21" s="46" t="s">
        <v>281</v>
      </c>
      <c r="E21" s="42" t="s">
        <v>303</v>
      </c>
      <c r="F21" s="42"/>
      <c r="G21" s="42"/>
      <c r="H21" s="42"/>
    </row>
    <row r="22" spans="2:8" ht="57.75" x14ac:dyDescent="0.25">
      <c r="B22" s="36" t="s">
        <v>94</v>
      </c>
      <c r="C22" s="42" t="s">
        <v>190</v>
      </c>
      <c r="D22" s="46" t="s">
        <v>282</v>
      </c>
      <c r="E22" s="42" t="s">
        <v>304</v>
      </c>
      <c r="F22" s="42"/>
      <c r="G22" s="42"/>
      <c r="H22" s="42"/>
    </row>
    <row r="23" spans="2:8" ht="57.75" x14ac:dyDescent="0.25">
      <c r="B23" s="36" t="s">
        <v>95</v>
      </c>
      <c r="C23" s="42" t="s">
        <v>191</v>
      </c>
      <c r="D23" s="46" t="s">
        <v>306</v>
      </c>
      <c r="E23" s="42" t="s">
        <v>305</v>
      </c>
      <c r="F23" s="42"/>
      <c r="G23" s="42"/>
      <c r="H23" s="42"/>
    </row>
    <row r="24" spans="2:8" ht="57.75" x14ac:dyDescent="0.25">
      <c r="B24" s="36" t="s">
        <v>96</v>
      </c>
      <c r="C24" s="42" t="s">
        <v>192</v>
      </c>
      <c r="D24" s="46" t="s">
        <v>283</v>
      </c>
      <c r="E24" s="42" t="s">
        <v>308</v>
      </c>
      <c r="F24" s="42"/>
      <c r="G24" s="42"/>
      <c r="H24" s="42"/>
    </row>
    <row r="25" spans="2:8" ht="57.75" x14ac:dyDescent="0.25">
      <c r="B25" s="36" t="s">
        <v>97</v>
      </c>
      <c r="C25" s="42" t="s">
        <v>193</v>
      </c>
      <c r="D25" s="46" t="s">
        <v>284</v>
      </c>
      <c r="E25" s="42" t="s">
        <v>309</v>
      </c>
      <c r="F25" s="42"/>
      <c r="G25" s="42"/>
      <c r="H25" s="42"/>
    </row>
    <row r="26" spans="2:8" ht="57.75" x14ac:dyDescent="0.25">
      <c r="B26" s="36" t="s">
        <v>98</v>
      </c>
      <c r="C26" s="42" t="s">
        <v>194</v>
      </c>
      <c r="D26" s="46" t="s">
        <v>310</v>
      </c>
      <c r="E26" s="42" t="s">
        <v>311</v>
      </c>
      <c r="F26" s="42"/>
      <c r="G26" s="42"/>
      <c r="H26" s="42"/>
    </row>
    <row r="27" spans="2:8" ht="57.75" x14ac:dyDescent="0.25">
      <c r="B27" s="36" t="s">
        <v>99</v>
      </c>
      <c r="C27" s="42" t="s">
        <v>195</v>
      </c>
      <c r="D27" s="46" t="s">
        <v>313</v>
      </c>
      <c r="E27" s="42" t="s">
        <v>312</v>
      </c>
      <c r="F27" s="42"/>
      <c r="G27" s="42"/>
      <c r="H27" s="42"/>
    </row>
    <row r="28" spans="2:8" ht="57.75" x14ac:dyDescent="0.25">
      <c r="B28" s="36" t="s">
        <v>100</v>
      </c>
      <c r="C28" s="42" t="s">
        <v>196</v>
      </c>
      <c r="D28" s="46" t="s">
        <v>314</v>
      </c>
      <c r="E28" s="42" t="s">
        <v>315</v>
      </c>
      <c r="F28" s="42"/>
      <c r="G28" s="42"/>
      <c r="H28" s="42"/>
    </row>
    <row r="29" spans="2:8" ht="57.75" x14ac:dyDescent="0.25">
      <c r="B29" s="36" t="s">
        <v>101</v>
      </c>
      <c r="C29" s="42" t="s">
        <v>197</v>
      </c>
      <c r="D29" s="46" t="s">
        <v>317</v>
      </c>
      <c r="E29" s="42" t="s">
        <v>316</v>
      </c>
      <c r="F29" s="42"/>
      <c r="G29" s="42"/>
      <c r="H29" s="42"/>
    </row>
    <row r="30" spans="2:8" ht="57.75" x14ac:dyDescent="0.25">
      <c r="B30" s="36" t="s">
        <v>102</v>
      </c>
      <c r="C30" s="42" t="s">
        <v>198</v>
      </c>
      <c r="D30" s="46" t="s">
        <v>288</v>
      </c>
      <c r="E30" s="42" t="s">
        <v>329</v>
      </c>
      <c r="F30" s="42"/>
      <c r="G30" s="42"/>
      <c r="H30" s="42"/>
    </row>
    <row r="31" spans="2:8" ht="57.75" x14ac:dyDescent="0.25">
      <c r="B31" s="36" t="s">
        <v>103</v>
      </c>
      <c r="C31" s="41" t="s">
        <v>169</v>
      </c>
      <c r="D31" s="46" t="s">
        <v>331</v>
      </c>
      <c r="E31" s="41" t="s">
        <v>330</v>
      </c>
      <c r="F31" s="41"/>
      <c r="G31" s="41"/>
      <c r="H31" s="41"/>
    </row>
    <row r="32" spans="2:8" ht="57.75" x14ac:dyDescent="0.25">
      <c r="B32" s="36" t="s">
        <v>104</v>
      </c>
      <c r="C32" s="41" t="s">
        <v>170</v>
      </c>
      <c r="D32" s="46" t="s">
        <v>332</v>
      </c>
      <c r="E32" s="41" t="s">
        <v>333</v>
      </c>
      <c r="F32" s="41"/>
      <c r="G32" s="41"/>
      <c r="H32" s="41"/>
    </row>
    <row r="33" spans="2:8" ht="57.75" x14ac:dyDescent="0.25">
      <c r="B33" s="36" t="s">
        <v>105</v>
      </c>
      <c r="C33" s="42" t="s">
        <v>199</v>
      </c>
      <c r="D33" s="46" t="s">
        <v>318</v>
      </c>
      <c r="E33" s="42" t="s">
        <v>334</v>
      </c>
      <c r="F33" s="42"/>
      <c r="G33" s="42"/>
      <c r="H33" s="42"/>
    </row>
    <row r="34" spans="2:8" ht="57.75" x14ac:dyDescent="0.25">
      <c r="B34" s="36" t="s">
        <v>106</v>
      </c>
      <c r="C34" s="42" t="s">
        <v>200</v>
      </c>
      <c r="D34" s="46" t="s">
        <v>319</v>
      </c>
      <c r="E34" s="42" t="s">
        <v>335</v>
      </c>
      <c r="F34" s="42"/>
      <c r="G34" s="42"/>
      <c r="H34" s="42"/>
    </row>
    <row r="35" spans="2:8" ht="57.75" x14ac:dyDescent="0.25">
      <c r="B35" s="36" t="s">
        <v>107</v>
      </c>
      <c r="C35" s="42" t="s">
        <v>201</v>
      </c>
      <c r="D35" s="46" t="s">
        <v>320</v>
      </c>
      <c r="E35" s="42" t="s">
        <v>336</v>
      </c>
      <c r="F35" s="42"/>
      <c r="G35" s="42"/>
      <c r="H35" s="42"/>
    </row>
    <row r="36" spans="2:8" ht="57.75" x14ac:dyDescent="0.25">
      <c r="B36" s="36" t="s">
        <v>108</v>
      </c>
      <c r="C36" s="42" t="s">
        <v>202</v>
      </c>
      <c r="D36" s="46" t="s">
        <v>321</v>
      </c>
      <c r="E36" s="42" t="s">
        <v>340</v>
      </c>
      <c r="F36" s="42"/>
      <c r="G36" s="42"/>
      <c r="H36" s="42"/>
    </row>
    <row r="37" spans="2:8" ht="57.75" x14ac:dyDescent="0.25">
      <c r="B37" s="36" t="s">
        <v>109</v>
      </c>
      <c r="C37" s="42" t="s">
        <v>203</v>
      </c>
      <c r="D37" s="46" t="s">
        <v>342</v>
      </c>
      <c r="E37" s="42" t="s">
        <v>341</v>
      </c>
      <c r="F37" s="42"/>
      <c r="G37" s="42"/>
      <c r="H37" s="42"/>
    </row>
    <row r="38" spans="2:8" ht="57.75" x14ac:dyDescent="0.25">
      <c r="B38" s="36" t="s">
        <v>110</v>
      </c>
      <c r="C38" s="42" t="s">
        <v>204</v>
      </c>
      <c r="D38" s="46" t="s">
        <v>322</v>
      </c>
      <c r="E38" s="42" t="s">
        <v>343</v>
      </c>
      <c r="F38" s="42"/>
      <c r="G38" s="42"/>
      <c r="H38" s="42"/>
    </row>
    <row r="39" spans="2:8" ht="57.75" x14ac:dyDescent="0.25">
      <c r="B39" s="36" t="s">
        <v>111</v>
      </c>
      <c r="C39" s="42" t="s">
        <v>205</v>
      </c>
      <c r="D39" s="46" t="s">
        <v>323</v>
      </c>
      <c r="E39" s="42" t="s">
        <v>344</v>
      </c>
      <c r="F39" s="42"/>
      <c r="G39" s="42"/>
      <c r="H39" s="42"/>
    </row>
    <row r="40" spans="2:8" ht="57.75" x14ac:dyDescent="0.25">
      <c r="B40" s="36" t="s">
        <v>112</v>
      </c>
      <c r="C40" s="42" t="s">
        <v>206</v>
      </c>
      <c r="D40" s="46" t="s">
        <v>324</v>
      </c>
      <c r="E40" s="42" t="s">
        <v>345</v>
      </c>
      <c r="F40" s="42"/>
      <c r="G40" s="42"/>
      <c r="H40" s="42"/>
    </row>
    <row r="41" spans="2:8" ht="57.75" x14ac:dyDescent="0.25">
      <c r="B41" s="36" t="s">
        <v>113</v>
      </c>
      <c r="C41" s="41" t="s">
        <v>168</v>
      </c>
      <c r="D41" s="46" t="s">
        <v>347</v>
      </c>
      <c r="E41" s="41" t="s">
        <v>346</v>
      </c>
      <c r="F41" s="41"/>
      <c r="G41" s="41"/>
      <c r="H41" s="41"/>
    </row>
    <row r="42" spans="2:8" ht="57.75" x14ac:dyDescent="0.25">
      <c r="B42" s="36" t="s">
        <v>114</v>
      </c>
      <c r="C42" s="42" t="s">
        <v>207</v>
      </c>
      <c r="D42" s="46" t="s">
        <v>325</v>
      </c>
      <c r="E42" s="42" t="s">
        <v>348</v>
      </c>
      <c r="F42" s="42"/>
      <c r="G42" s="42"/>
      <c r="H42" s="42"/>
    </row>
    <row r="43" spans="2:8" ht="57.75" x14ac:dyDescent="0.25">
      <c r="B43" s="36" t="s">
        <v>115</v>
      </c>
      <c r="C43" s="42" t="s">
        <v>208</v>
      </c>
      <c r="D43" s="46" t="s">
        <v>326</v>
      </c>
      <c r="E43" s="42" t="s">
        <v>349</v>
      </c>
      <c r="F43" s="42"/>
      <c r="G43" s="42"/>
      <c r="H43" s="42"/>
    </row>
    <row r="44" spans="2:8" ht="57.75" x14ac:dyDescent="0.25">
      <c r="B44" s="36" t="s">
        <v>116</v>
      </c>
      <c r="C44" s="42" t="s">
        <v>209</v>
      </c>
      <c r="D44" s="46" t="s">
        <v>327</v>
      </c>
      <c r="E44" s="42" t="s">
        <v>350</v>
      </c>
      <c r="F44" s="42"/>
      <c r="G44" s="42"/>
      <c r="H44" s="42"/>
    </row>
    <row r="45" spans="2:8" ht="57.75" x14ac:dyDescent="0.25">
      <c r="B45" s="36" t="s">
        <v>117</v>
      </c>
      <c r="C45" s="42" t="s">
        <v>210</v>
      </c>
      <c r="D45" s="46" t="s">
        <v>328</v>
      </c>
      <c r="E45" s="42" t="s">
        <v>351</v>
      </c>
      <c r="F45" s="42"/>
      <c r="G45" s="42"/>
      <c r="H45" s="42"/>
    </row>
    <row r="46" spans="2:8" ht="57.75" x14ac:dyDescent="0.25">
      <c r="B46" s="36" t="s">
        <v>25</v>
      </c>
      <c r="C46" s="42" t="s">
        <v>211</v>
      </c>
      <c r="D46" s="47" t="s">
        <v>23</v>
      </c>
      <c r="E46" s="42" t="s">
        <v>22</v>
      </c>
      <c r="F46" s="42"/>
      <c r="G46" s="42"/>
      <c r="H46" s="42"/>
    </row>
    <row r="47" spans="2:8" ht="57.75" x14ac:dyDescent="0.25">
      <c r="B47" s="36" t="s">
        <v>118</v>
      </c>
      <c r="C47" s="42" t="s">
        <v>212</v>
      </c>
      <c r="D47" s="47" t="s">
        <v>337</v>
      </c>
      <c r="E47" s="42" t="s">
        <v>352</v>
      </c>
      <c r="F47" s="42"/>
      <c r="G47" s="42"/>
      <c r="H47" s="42"/>
    </row>
    <row r="48" spans="2:8" ht="57.75" x14ac:dyDescent="0.25">
      <c r="B48" s="36" t="s">
        <v>119</v>
      </c>
      <c r="C48" s="42" t="s">
        <v>213</v>
      </c>
      <c r="D48" s="47" t="s">
        <v>338</v>
      </c>
      <c r="E48" s="42" t="s">
        <v>353</v>
      </c>
      <c r="F48" s="42"/>
      <c r="G48" s="42"/>
      <c r="H48" s="42"/>
    </row>
    <row r="49" spans="2:8" ht="57.75" x14ac:dyDescent="0.25">
      <c r="B49" s="36" t="s">
        <v>120</v>
      </c>
      <c r="C49" s="42" t="s">
        <v>214</v>
      </c>
      <c r="D49" s="47" t="s">
        <v>355</v>
      </c>
      <c r="E49" s="42" t="s">
        <v>354</v>
      </c>
      <c r="F49" s="42"/>
      <c r="G49" s="42"/>
      <c r="H49" s="42"/>
    </row>
    <row r="50" spans="2:8" ht="57.75" x14ac:dyDescent="0.25">
      <c r="B50" s="36" t="s">
        <v>121</v>
      </c>
      <c r="C50" s="41" t="s">
        <v>171</v>
      </c>
      <c r="D50" s="47" t="s">
        <v>356</v>
      </c>
      <c r="E50" s="41" t="s">
        <v>357</v>
      </c>
      <c r="F50" s="41"/>
      <c r="G50" s="41"/>
      <c r="H50" s="41"/>
    </row>
    <row r="51" spans="2:8" ht="57.75" x14ac:dyDescent="0.25">
      <c r="B51" s="36" t="s">
        <v>122</v>
      </c>
      <c r="C51" s="42" t="s">
        <v>215</v>
      </c>
      <c r="D51" s="47" t="s">
        <v>339</v>
      </c>
      <c r="E51" s="42" t="s">
        <v>358</v>
      </c>
      <c r="F51" s="42"/>
      <c r="G51" s="42"/>
      <c r="H51" s="42"/>
    </row>
    <row r="52" spans="2:8" ht="57.75" x14ac:dyDescent="0.25">
      <c r="B52" s="36" t="s">
        <v>123</v>
      </c>
      <c r="C52" s="42" t="s">
        <v>216</v>
      </c>
      <c r="D52" s="47" t="s">
        <v>359</v>
      </c>
      <c r="E52" s="42" t="s">
        <v>373</v>
      </c>
      <c r="F52" s="42"/>
      <c r="G52" s="42"/>
      <c r="H52" s="42"/>
    </row>
    <row r="53" spans="2:8" ht="57.75" x14ac:dyDescent="0.25">
      <c r="B53" s="36" t="s">
        <v>124</v>
      </c>
      <c r="C53" s="42" t="s">
        <v>217</v>
      </c>
      <c r="D53" s="47" t="s">
        <v>360</v>
      </c>
      <c r="E53" s="42" t="s">
        <v>374</v>
      </c>
      <c r="F53" s="42"/>
      <c r="G53" s="42"/>
      <c r="H53" s="42"/>
    </row>
    <row r="54" spans="2:8" ht="57.75" x14ac:dyDescent="0.25">
      <c r="B54" s="36" t="s">
        <v>125</v>
      </c>
      <c r="C54" s="42" t="s">
        <v>218</v>
      </c>
      <c r="D54" s="47" t="s">
        <v>361</v>
      </c>
      <c r="E54" s="42" t="s">
        <v>375</v>
      </c>
      <c r="F54" s="42"/>
      <c r="G54" s="42"/>
      <c r="H54" s="42"/>
    </row>
    <row r="55" spans="2:8" ht="57.75" x14ac:dyDescent="0.25">
      <c r="B55" s="36" t="s">
        <v>126</v>
      </c>
      <c r="C55" s="42" t="s">
        <v>219</v>
      </c>
      <c r="D55" s="47" t="s">
        <v>362</v>
      </c>
      <c r="E55" s="42" t="s">
        <v>376</v>
      </c>
      <c r="F55" s="42"/>
      <c r="G55" s="42"/>
      <c r="H55" s="42"/>
    </row>
    <row r="56" spans="2:8" ht="57.75" x14ac:dyDescent="0.25">
      <c r="B56" s="36" t="s">
        <v>127</v>
      </c>
      <c r="C56" s="42" t="s">
        <v>220</v>
      </c>
      <c r="D56" s="47" t="s">
        <v>363</v>
      </c>
      <c r="E56" s="42" t="s">
        <v>377</v>
      </c>
      <c r="F56" s="42"/>
      <c r="G56" s="42"/>
      <c r="H56" s="42"/>
    </row>
    <row r="57" spans="2:8" ht="57.75" x14ac:dyDescent="0.25">
      <c r="B57" s="36" t="s">
        <v>128</v>
      </c>
      <c r="C57" s="42" t="s">
        <v>221</v>
      </c>
      <c r="D57" s="47" t="s">
        <v>364</v>
      </c>
      <c r="E57" s="42" t="s">
        <v>378</v>
      </c>
      <c r="F57" s="42"/>
      <c r="G57" s="42"/>
      <c r="H57" s="42"/>
    </row>
    <row r="58" spans="2:8" ht="57.75" x14ac:dyDescent="0.25">
      <c r="B58" s="36" t="s">
        <v>129</v>
      </c>
      <c r="C58" s="42" t="s">
        <v>222</v>
      </c>
      <c r="D58" s="47" t="s">
        <v>365</v>
      </c>
      <c r="E58" s="42" t="s">
        <v>379</v>
      </c>
      <c r="F58" s="42"/>
      <c r="G58" s="42"/>
      <c r="H58" s="42"/>
    </row>
    <row r="59" spans="2:8" ht="57.75" x14ac:dyDescent="0.25">
      <c r="B59" s="36" t="s">
        <v>130</v>
      </c>
      <c r="C59" s="42" t="s">
        <v>223</v>
      </c>
      <c r="D59" s="47" t="s">
        <v>366</v>
      </c>
      <c r="E59" s="42" t="s">
        <v>440</v>
      </c>
      <c r="F59" s="42"/>
      <c r="G59" s="42"/>
      <c r="H59" s="42"/>
    </row>
    <row r="60" spans="2:8" ht="57.75" x14ac:dyDescent="0.25">
      <c r="B60" s="36" t="s">
        <v>131</v>
      </c>
      <c r="C60" s="42" t="s">
        <v>224</v>
      </c>
      <c r="D60" s="47" t="s">
        <v>367</v>
      </c>
      <c r="E60" s="42" t="s">
        <v>380</v>
      </c>
      <c r="F60" s="42"/>
      <c r="G60" s="42"/>
      <c r="H60" s="42"/>
    </row>
    <row r="61" spans="2:8" ht="57.75" x14ac:dyDescent="0.25">
      <c r="B61" s="36" t="s">
        <v>132</v>
      </c>
      <c r="C61" s="42" t="s">
        <v>225</v>
      </c>
      <c r="D61" s="47" t="s">
        <v>368</v>
      </c>
      <c r="E61" s="42" t="s">
        <v>381</v>
      </c>
      <c r="F61" s="42"/>
      <c r="G61" s="42"/>
      <c r="H61" s="42"/>
    </row>
    <row r="62" spans="2:8" ht="57.75" x14ac:dyDescent="0.25">
      <c r="B62" s="36" t="s">
        <v>133</v>
      </c>
      <c r="C62" s="42" t="s">
        <v>226</v>
      </c>
      <c r="D62" s="47" t="s">
        <v>382</v>
      </c>
      <c r="E62" s="42" t="s">
        <v>385</v>
      </c>
      <c r="F62" s="42"/>
      <c r="G62" s="42"/>
      <c r="H62" s="42"/>
    </row>
    <row r="63" spans="2:8" ht="57.75" x14ac:dyDescent="0.25">
      <c r="B63" s="36" t="s">
        <v>134</v>
      </c>
      <c r="C63" s="42" t="s">
        <v>227</v>
      </c>
      <c r="D63" s="47" t="s">
        <v>369</v>
      </c>
      <c r="E63" s="42" t="s">
        <v>386</v>
      </c>
      <c r="F63" s="42"/>
      <c r="G63" s="42"/>
      <c r="H63" s="42"/>
    </row>
    <row r="64" spans="2:8" ht="57.75" x14ac:dyDescent="0.25">
      <c r="B64" s="36" t="s">
        <v>135</v>
      </c>
      <c r="C64" s="42" t="s">
        <v>228</v>
      </c>
      <c r="D64" s="47" t="s">
        <v>383</v>
      </c>
      <c r="E64" s="42" t="s">
        <v>387</v>
      </c>
      <c r="F64" s="42"/>
      <c r="G64" s="42"/>
      <c r="H64" s="42"/>
    </row>
    <row r="65" spans="2:8" ht="57.75" x14ac:dyDescent="0.25">
      <c r="B65" s="36" t="s">
        <v>136</v>
      </c>
      <c r="C65" s="42" t="s">
        <v>229</v>
      </c>
      <c r="D65" s="47" t="s">
        <v>384</v>
      </c>
      <c r="E65" s="42" t="s">
        <v>388</v>
      </c>
      <c r="F65" s="42"/>
      <c r="G65" s="42"/>
      <c r="H65" s="42"/>
    </row>
    <row r="66" spans="2:8" ht="57.75" x14ac:dyDescent="0.25">
      <c r="B66" s="36" t="s">
        <v>137</v>
      </c>
      <c r="C66" s="42" t="s">
        <v>230</v>
      </c>
      <c r="D66" s="47" t="s">
        <v>370</v>
      </c>
      <c r="E66" s="42" t="s">
        <v>389</v>
      </c>
      <c r="F66" s="42"/>
      <c r="G66" s="42"/>
      <c r="H66" s="42"/>
    </row>
    <row r="67" spans="2:8" ht="57.75" x14ac:dyDescent="0.25">
      <c r="B67" s="36" t="s">
        <v>138</v>
      </c>
      <c r="C67" s="42" t="s">
        <v>231</v>
      </c>
      <c r="D67" s="47" t="s">
        <v>371</v>
      </c>
      <c r="E67" s="42" t="s">
        <v>390</v>
      </c>
      <c r="F67" s="42"/>
      <c r="G67" s="42"/>
      <c r="H67" s="42"/>
    </row>
    <row r="68" spans="2:8" ht="57.75" x14ac:dyDescent="0.25">
      <c r="B68" s="36" t="s">
        <v>139</v>
      </c>
      <c r="C68" s="42" t="s">
        <v>232</v>
      </c>
      <c r="D68" s="47" t="s">
        <v>372</v>
      </c>
      <c r="E68" s="42" t="s">
        <v>391</v>
      </c>
      <c r="F68" s="42"/>
      <c r="G68" s="42"/>
      <c r="H68" s="42"/>
    </row>
    <row r="69" spans="2:8" ht="57.75" x14ac:dyDescent="0.25">
      <c r="B69" s="36" t="s">
        <v>140</v>
      </c>
      <c r="C69" s="42" t="s">
        <v>233</v>
      </c>
      <c r="D69" s="47" t="s">
        <v>393</v>
      </c>
      <c r="E69" s="42" t="s">
        <v>392</v>
      </c>
      <c r="F69" s="42"/>
      <c r="G69" s="42"/>
      <c r="H69" s="42"/>
    </row>
    <row r="70" spans="2:8" ht="57.75" x14ac:dyDescent="0.25">
      <c r="B70" s="36" t="s">
        <v>141</v>
      </c>
      <c r="C70" s="42" t="s">
        <v>234</v>
      </c>
      <c r="D70" s="47" t="s">
        <v>394</v>
      </c>
      <c r="E70" s="42" t="s">
        <v>403</v>
      </c>
      <c r="F70" s="42"/>
      <c r="G70" s="42"/>
      <c r="H70" s="42"/>
    </row>
    <row r="71" spans="2:8" ht="57.75" x14ac:dyDescent="0.25">
      <c r="B71" s="36" t="s">
        <v>142</v>
      </c>
      <c r="C71" s="42" t="s">
        <v>235</v>
      </c>
      <c r="D71" s="47" t="s">
        <v>395</v>
      </c>
      <c r="E71" s="42" t="s">
        <v>404</v>
      </c>
      <c r="F71" s="42"/>
      <c r="G71" s="42"/>
      <c r="H71" s="42"/>
    </row>
    <row r="72" spans="2:8" ht="57.75" x14ac:dyDescent="0.25">
      <c r="B72" s="36" t="s">
        <v>143</v>
      </c>
      <c r="C72" s="42" t="s">
        <v>236</v>
      </c>
      <c r="D72" s="47" t="s">
        <v>396</v>
      </c>
      <c r="E72" s="42" t="s">
        <v>411</v>
      </c>
      <c r="F72" s="42"/>
      <c r="G72" s="42"/>
      <c r="H72" s="42"/>
    </row>
    <row r="73" spans="2:8" ht="57.75" x14ac:dyDescent="0.25">
      <c r="B73" s="36" t="s">
        <v>144</v>
      </c>
      <c r="C73" s="42" t="s">
        <v>237</v>
      </c>
      <c r="D73" s="47" t="s">
        <v>397</v>
      </c>
      <c r="E73" s="42" t="s">
        <v>412</v>
      </c>
      <c r="F73" s="42"/>
      <c r="G73" s="42"/>
      <c r="H73" s="42"/>
    </row>
    <row r="74" spans="2:8" ht="57.75" x14ac:dyDescent="0.25">
      <c r="B74" s="36" t="s">
        <v>145</v>
      </c>
      <c r="C74" s="42" t="s">
        <v>238</v>
      </c>
      <c r="D74" s="47" t="s">
        <v>398</v>
      </c>
      <c r="E74" s="42" t="s">
        <v>413</v>
      </c>
      <c r="F74" s="42"/>
      <c r="G74" s="42"/>
      <c r="H74" s="42"/>
    </row>
    <row r="75" spans="2:8" ht="57.75" x14ac:dyDescent="0.25">
      <c r="B75" s="36" t="s">
        <v>146</v>
      </c>
      <c r="C75" s="42" t="s">
        <v>239</v>
      </c>
      <c r="D75" s="47" t="s">
        <v>399</v>
      </c>
      <c r="E75" s="42" t="s">
        <v>414</v>
      </c>
      <c r="F75" s="42"/>
      <c r="G75" s="42"/>
      <c r="H75" s="42"/>
    </row>
    <row r="76" spans="2:8" ht="57.75" x14ac:dyDescent="0.25">
      <c r="B76" s="36" t="s">
        <v>147</v>
      </c>
      <c r="C76" s="41" t="s">
        <v>172</v>
      </c>
      <c r="D76" s="47" t="s">
        <v>415</v>
      </c>
      <c r="E76" s="41" t="s">
        <v>416</v>
      </c>
      <c r="F76" s="41"/>
      <c r="G76" s="41"/>
      <c r="H76" s="41"/>
    </row>
    <row r="77" spans="2:8" ht="57.75" x14ac:dyDescent="0.25">
      <c r="B77" s="36" t="s">
        <v>148</v>
      </c>
      <c r="C77" s="42" t="s">
        <v>240</v>
      </c>
      <c r="D77" s="47" t="s">
        <v>400</v>
      </c>
      <c r="E77" s="42" t="s">
        <v>417</v>
      </c>
      <c r="F77" s="42"/>
      <c r="G77" s="42"/>
      <c r="H77" s="42"/>
    </row>
    <row r="78" spans="2:8" ht="57.75" x14ac:dyDescent="0.25">
      <c r="B78" s="36" t="s">
        <v>149</v>
      </c>
      <c r="C78" s="42" t="s">
        <v>241</v>
      </c>
      <c r="D78" s="47" t="s">
        <v>401</v>
      </c>
      <c r="E78" s="42" t="s">
        <v>418</v>
      </c>
      <c r="F78" s="42"/>
      <c r="G78" s="42"/>
      <c r="H78" s="42"/>
    </row>
    <row r="79" spans="2:8" ht="57.75" x14ac:dyDescent="0.25">
      <c r="B79" s="36" t="s">
        <v>150</v>
      </c>
      <c r="C79" s="42" t="s">
        <v>242</v>
      </c>
      <c r="D79" s="47" t="s">
        <v>402</v>
      </c>
      <c r="E79" s="42" t="s">
        <v>419</v>
      </c>
      <c r="F79" s="42"/>
      <c r="G79" s="42"/>
      <c r="H79" s="42"/>
    </row>
    <row r="80" spans="2:8" ht="57.75" x14ac:dyDescent="0.25">
      <c r="B80" s="36" t="s">
        <v>151</v>
      </c>
      <c r="C80" s="42" t="s">
        <v>243</v>
      </c>
      <c r="D80" s="47" t="s">
        <v>406</v>
      </c>
      <c r="E80" s="42" t="s">
        <v>420</v>
      </c>
      <c r="F80" s="42"/>
      <c r="G80" s="42"/>
      <c r="H80" s="42"/>
    </row>
    <row r="81" spans="2:10" ht="57.75" x14ac:dyDescent="0.25">
      <c r="B81" s="36" t="s">
        <v>152</v>
      </c>
      <c r="C81" s="42" t="s">
        <v>244</v>
      </c>
      <c r="D81" s="47" t="s">
        <v>405</v>
      </c>
      <c r="E81" s="42" t="s">
        <v>421</v>
      </c>
      <c r="F81" s="42"/>
      <c r="G81" s="42"/>
      <c r="H81" s="42"/>
    </row>
    <row r="82" spans="2:10" ht="57.75" x14ac:dyDescent="0.25">
      <c r="B82" s="36" t="s">
        <v>153</v>
      </c>
      <c r="C82" s="42" t="s">
        <v>245</v>
      </c>
      <c r="D82" s="47" t="s">
        <v>422</v>
      </c>
      <c r="E82" s="42" t="s">
        <v>423</v>
      </c>
      <c r="F82" s="42"/>
      <c r="G82" s="42"/>
      <c r="H82" s="42"/>
    </row>
    <row r="83" spans="2:10" ht="57.75" x14ac:dyDescent="0.25">
      <c r="B83" s="36" t="s">
        <v>154</v>
      </c>
      <c r="C83" s="42" t="s">
        <v>246</v>
      </c>
      <c r="D83" s="47" t="s">
        <v>407</v>
      </c>
      <c r="E83" s="42" t="s">
        <v>424</v>
      </c>
      <c r="F83" s="42"/>
      <c r="G83" s="42"/>
      <c r="H83" s="42"/>
    </row>
    <row r="84" spans="2:10" ht="57.75" x14ac:dyDescent="0.25">
      <c r="B84" s="36" t="s">
        <v>155</v>
      </c>
      <c r="C84" s="41" t="s">
        <v>173</v>
      </c>
      <c r="D84" s="47" t="s">
        <v>425</v>
      </c>
      <c r="E84" s="41" t="s">
        <v>426</v>
      </c>
      <c r="F84" s="41"/>
      <c r="G84" s="41"/>
      <c r="H84" s="41"/>
    </row>
    <row r="85" spans="2:10" ht="57.75" x14ac:dyDescent="0.25">
      <c r="B85" s="36" t="s">
        <v>156</v>
      </c>
      <c r="C85" s="41" t="s">
        <v>174</v>
      </c>
      <c r="D85" s="47" t="s">
        <v>428</v>
      </c>
      <c r="E85" s="41" t="s">
        <v>427</v>
      </c>
      <c r="F85" s="41"/>
      <c r="G85" s="41"/>
      <c r="H85" s="41"/>
    </row>
    <row r="86" spans="2:10" ht="57.75" x14ac:dyDescent="0.25">
      <c r="B86" s="36" t="s">
        <v>157</v>
      </c>
      <c r="C86" s="42" t="s">
        <v>247</v>
      </c>
      <c r="D86" s="47" t="s">
        <v>408</v>
      </c>
      <c r="E86" s="42" t="s">
        <v>429</v>
      </c>
      <c r="F86" s="42"/>
      <c r="G86" s="42"/>
      <c r="H86" s="42"/>
    </row>
    <row r="87" spans="2:10" ht="57.75" x14ac:dyDescent="0.25">
      <c r="B87" s="36" t="s">
        <v>158</v>
      </c>
      <c r="C87" s="42" t="s">
        <v>248</v>
      </c>
      <c r="D87" s="47" t="s">
        <v>409</v>
      </c>
      <c r="E87" s="42" t="s">
        <v>430</v>
      </c>
      <c r="F87" s="42"/>
      <c r="G87" s="42"/>
      <c r="H87" s="42"/>
    </row>
    <row r="88" spans="2:10" ht="57.75" x14ac:dyDescent="0.25">
      <c r="B88" s="36" t="s">
        <v>159</v>
      </c>
      <c r="C88" s="42" t="s">
        <v>249</v>
      </c>
      <c r="D88" s="47" t="s">
        <v>431</v>
      </c>
      <c r="E88" s="42" t="s">
        <v>433</v>
      </c>
      <c r="F88" s="42"/>
      <c r="G88" s="42"/>
      <c r="H88" s="42"/>
    </row>
    <row r="89" spans="2:10" ht="57.75" x14ac:dyDescent="0.25">
      <c r="B89" s="36" t="s">
        <v>160</v>
      </c>
      <c r="C89" s="42" t="s">
        <v>250</v>
      </c>
      <c r="D89" s="47" t="s">
        <v>432</v>
      </c>
      <c r="E89" s="42" t="s">
        <v>434</v>
      </c>
      <c r="F89" s="42"/>
      <c r="G89" s="42"/>
      <c r="H89" s="42"/>
    </row>
    <row r="90" spans="2:10" ht="57.75" x14ac:dyDescent="0.25">
      <c r="B90" s="36" t="s">
        <v>161</v>
      </c>
      <c r="C90" s="42" t="s">
        <v>251</v>
      </c>
      <c r="D90" s="47" t="s">
        <v>435</v>
      </c>
      <c r="E90" s="42" t="s">
        <v>436</v>
      </c>
      <c r="F90" s="42"/>
      <c r="G90" s="42"/>
      <c r="H90" s="42"/>
    </row>
    <row r="91" spans="2:10" ht="57.75" x14ac:dyDescent="0.25">
      <c r="B91" s="36" t="s">
        <v>162</v>
      </c>
      <c r="C91" s="41" t="s">
        <v>167</v>
      </c>
      <c r="D91" s="47" t="s">
        <v>438</v>
      </c>
      <c r="E91" s="41" t="s">
        <v>437</v>
      </c>
      <c r="F91" s="41"/>
      <c r="G91" s="41"/>
      <c r="H91" s="41"/>
    </row>
    <row r="92" spans="2:10" ht="57.75" x14ac:dyDescent="0.25">
      <c r="B92" s="36" t="s">
        <v>163</v>
      </c>
      <c r="C92" s="42" t="s">
        <v>252</v>
      </c>
      <c r="D92" s="47" t="s">
        <v>410</v>
      </c>
      <c r="E92" s="42" t="s">
        <v>439</v>
      </c>
      <c r="F92" s="42"/>
      <c r="G92" s="42"/>
      <c r="H92" s="42"/>
    </row>
    <row r="93" spans="2:10" x14ac:dyDescent="0.25">
      <c r="B93" s="35"/>
      <c r="C93" s="35"/>
    </row>
    <row r="94" spans="2:10" x14ac:dyDescent="0.25">
      <c r="C94" s="35"/>
      <c r="I94" s="35"/>
      <c r="J94" s="35"/>
    </row>
  </sheetData>
  <conditionalFormatting sqref="B4:B92">
    <cfRule type="duplicateValues" dxfId="3" priority="3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23"/>
  <sheetViews>
    <sheetView workbookViewId="0">
      <selection activeCell="F24" sqref="A1:XFD1048576"/>
    </sheetView>
  </sheetViews>
  <sheetFormatPr defaultRowHeight="15" x14ac:dyDescent="0.25"/>
  <cols>
    <col min="2" max="2" width="19.42578125" customWidth="1"/>
    <col min="3" max="3" width="138.140625" bestFit="1" customWidth="1"/>
  </cols>
  <sheetData>
    <row r="1" spans="1:3" ht="18" x14ac:dyDescent="0.25">
      <c r="A1" s="1"/>
      <c r="B1" s="1" t="s">
        <v>15</v>
      </c>
      <c r="C1" s="1"/>
    </row>
    <row r="2" spans="1:3" x14ac:dyDescent="0.25">
      <c r="B2" s="2" t="s">
        <v>16</v>
      </c>
    </row>
    <row r="3" spans="1:3" x14ac:dyDescent="0.25">
      <c r="C3" s="2"/>
    </row>
    <row r="4" spans="1:3" x14ac:dyDescent="0.25">
      <c r="A4" s="3"/>
      <c r="B4" s="4" t="s">
        <v>17</v>
      </c>
      <c r="C4" s="5" t="s">
        <v>18</v>
      </c>
    </row>
    <row r="5" spans="1:3" x14ac:dyDescent="0.25">
      <c r="B5" s="6">
        <f>НМЦ!N13</f>
        <v>1030000</v>
      </c>
      <c r="C5" s="7" t="str">
        <f>SUBSTITUTE(TEXT(TRUNC(B5,0),"# ##0_ ") &amp; "(" &amp; 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")&amp;") рубл"&amp;VLOOKUP(MOD(MAX(MOD(MID(TEXT(B5,n0),11,2)-11,100),9),10),{0,"ь ";1,"я ";4,"ей "},2)&amp;RIGHT(TEXT(B5,n0),2)&amp;" копе"&amp;VLOOKUP(MOD(MAX(MOD(RIGHT(TEXT(B5,n0),2)-11,100),9),10),{0,"йка";1,"йки";4,"ек"},2)," )",")")</f>
        <v>1 030 000 (Один миллион тридцать тысяч) рублей 00 копеек</v>
      </c>
    </row>
    <row r="6" spans="1:3" s="35" customFormat="1" x14ac:dyDescent="0.25">
      <c r="B6" s="6">
        <f>НМЦ!C15</f>
        <v>1000000</v>
      </c>
      <c r="C6" s="7" t="str">
        <f>SUBSTITUTE(TEXT(TRUNC(B6,0),"# ##0_ ") &amp; "(" &amp; 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")&amp;") рубл"&amp;VLOOKUP(MOD(MAX(MOD(MID(TEXT(B6,n0),11,2)-11,100),9),10),{0,"ь ";1,"я ";4,"ей "},2)&amp;RIGHT(TEXT(B6,n0),2)&amp;" копе"&amp;VLOOKUP(MOD(MAX(MOD(RIGHT(TEXT(B6,n0),2)-11,100),9),10),{0,"йка";1,"йки";4,"ек"},2)," )",")")</f>
        <v>1 000 000 (Один миллион) рублей 00 копеек</v>
      </c>
    </row>
    <row r="7" spans="1:3" x14ac:dyDescent="0.25">
      <c r="B7" s="6">
        <v>1</v>
      </c>
      <c r="C7" s="7" t="str">
        <f>SUBSTITUTE(TEXT(TRUNC(B7,0),"# ##0_ ") &amp; "(" &amp; 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")&amp;") рубл"&amp;VLOOKUP(MOD(MAX(MOD(MID(TEXT(B7,n0),11,2)-11,100),9),10),{0,"ь ";1,"я ";4,"ей "},2)&amp;RIGHT(TEXT(B7,n0),2)&amp;" копе"&amp;VLOOKUP(MOD(MAX(MOD(RIGHT(TEXT(B7,n0),2)-11,100),9),10),{0,"йка";1,"йки";4,"ек"},2)," )",")")</f>
        <v>1 (Один) рубль 00 копеек</v>
      </c>
    </row>
    <row r="8" spans="1:3" x14ac:dyDescent="0.25">
      <c r="B8" s="6">
        <v>2.61</v>
      </c>
      <c r="C8" s="7" t="str">
        <f>SUBSTITUTE(TEXT(TRUNC(B8,0),"# ##0_ ") &amp; "(" &amp; 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")&amp;") рубл"&amp;VLOOKUP(MOD(MAX(MOD(MID(TEXT(B8,n0),11,2)-11,100),9),10),{0,"ь ";1,"я ";4,"ей "},2)&amp;RIGHT(TEXT(B8,n0),2)&amp;" копе"&amp;VLOOKUP(MOD(MAX(MOD(RIGHT(TEXT(B8,n0),2)-11,100),9),10),{0,"йка";1,"йки";4,"ек"},2)," )",")")</f>
        <v>2 (Два) рубля 61 копейка</v>
      </c>
    </row>
    <row r="9" spans="1:3" x14ac:dyDescent="0.25">
      <c r="B9" s="6">
        <v>17.22</v>
      </c>
      <c r="C9" s="7" t="str">
        <f>SUBSTITUTE(TEXT(TRUNC(B9,0),"# ##0_ ") &amp; "(" &amp; 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")&amp;") рубл"&amp;VLOOKUP(MOD(MAX(MOD(MID(TEXT(B9,n0),11,2)-11,100),9),10),{0,"ь ";1,"я ";4,"ей "},2)&amp;RIGHT(TEXT(B9,n0),2)&amp;" копе"&amp;VLOOKUP(MOD(MAX(MOD(RIGHT(TEXT(B9,n0),2)-11,100),9),10),{0,"йка";1,"йки";4,"ек"},2)," )",")")</f>
        <v>17 (Семнадцать) рублей 22 копейки</v>
      </c>
    </row>
    <row r="10" spans="1:3" x14ac:dyDescent="0.25">
      <c r="B10" s="6">
        <v>21</v>
      </c>
      <c r="C10" s="7" t="str">
        <f>SUBSTITUTE(TEXT(TRUNC(B10,0),"# ##0_ ") &amp; "(" &amp; 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")&amp;") рубл"&amp;VLOOKUP(MOD(MAX(MOD(MID(TEXT(B10,n0),11,2)-11,100),9),10),{0,"ь ";1,"я ";4,"ей "},2)&amp;RIGHT(TEXT(B10,n0),2)&amp;" копе"&amp;VLOOKUP(MOD(MAX(MOD(RIGHT(TEXT(B10,n0),2)-11,100),9),10),{0,"йка";1,"йки";4,"ек"},2)," )",")")</f>
        <v>21 (Двадцать один) рубль 00 копеек</v>
      </c>
    </row>
    <row r="11" spans="1:3" x14ac:dyDescent="0.25">
      <c r="B11" s="6">
        <v>183.7</v>
      </c>
      <c r="C11" s="7" t="str">
        <f>SUBSTITUTE(TEXT(TRUNC(B11,0),"# ##0_ ") &amp; "(" &amp; 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")&amp;") рубл"&amp;VLOOKUP(MOD(MAX(MOD(MID(TEXT(B11,n0),11,2)-11,100),9),10),{0,"ь ";1,"я ";4,"ей "},2)&amp;RIGHT(TEXT(B11,n0),2)&amp;" копе"&amp;VLOOKUP(MOD(MAX(MOD(RIGHT(TEXT(B11,n0),2)-11,100),9),10),{0,"йка";1,"йки";4,"ек"},2)," )",")")</f>
        <v>183 (Сто восемьдесят три) рубля 70 копеек</v>
      </c>
    </row>
    <row r="12" spans="1:3" x14ac:dyDescent="0.25">
      <c r="B12" s="6">
        <v>1056.1300000000001</v>
      </c>
      <c r="C12" s="7" t="str">
        <f>SUBSTITUTE(TEXT(TRUNC(B12,0),"# ##0_ ") &amp; "(" &amp; 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")&amp;") рубл"&amp;VLOOKUP(MOD(MAX(MOD(MID(TEXT(B12,n0),11,2)-11,100),9),10),{0,"ь ";1,"я ";4,"ей "},2)&amp;RIGHT(TEXT(B12,n0),2)&amp;" копе"&amp;VLOOKUP(MOD(MAX(MOD(RIGHT(TEXT(B12,n0),2)-11,100),9),10),{0,"йка";1,"йки";4,"ек"},2)," )",")")</f>
        <v>1 056 (Одна тысяча пятьдесят шесть) рублей 13 копеек</v>
      </c>
    </row>
    <row r="13" spans="1:3" x14ac:dyDescent="0.25">
      <c r="B13" s="6">
        <v>302284.98</v>
      </c>
      <c r="C13" s="7" t="str">
        <f>SUBSTITUTE(TEXT(TRUNC(B13,0),"# ##0_ ") &amp; "(" &amp; 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")&amp;") рубл"&amp;VLOOKUP(MOD(MAX(MOD(MID(TEXT(B13,n0),11,2)-11,100),9),10),{0,"ь ";1,"я ";4,"ей "},2)&amp;RIGHT(TEXT(B13,n0),2)&amp;" копе"&amp;VLOOKUP(MOD(MAX(MOD(RIGHT(TEXT(B13,n0),2)-11,100),9),10),{0,"йка";1,"йки";4,"ек"},2)," )",")")</f>
        <v>302 284 (Триста две тысячи двести восемьдесят четыре) рубля 98 копеек</v>
      </c>
    </row>
    <row r="14" spans="1:3" x14ac:dyDescent="0.25">
      <c r="B14" s="6">
        <v>4000005</v>
      </c>
      <c r="C14" s="7" t="str">
        <f>SUBSTITUTE(TEXT(TRUNC(B14,0),"# ##0_ ") &amp; "(" &amp; 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")&amp;") рубл"&amp;VLOOKUP(MOD(MAX(MOD(MID(TEXT(B14,n0),11,2)-11,100),9),10),{0,"ь ";1,"я ";4,"ей "},2)&amp;RIGHT(TEXT(B14,n0),2)&amp;" копе"&amp;VLOOKUP(MOD(MAX(MOD(RIGHT(TEXT(B14,n0),2)-11,100),9),10),{0,"йка";1,"йки";4,"ек"},2)," )",")")</f>
        <v>4 000 005 (Четыре миллиона пять) рублей 00 копеек</v>
      </c>
    </row>
    <row r="15" spans="1:3" x14ac:dyDescent="0.25">
      <c r="B15" s="6">
        <v>11111111.109999999</v>
      </c>
      <c r="C15" s="7" t="str">
        <f>SUBSTITUTE(TEXT(TRUNC(B15,0),"# ##0_ ") &amp; "(" &amp; 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")&amp;") рубл"&amp;VLOOKUP(MOD(MAX(MOD(MID(TEXT(B15,n0),11,2)-11,100),9),10),{0,"ь ";1,"я ";4,"ей "},2)&amp;RIGHT(TEXT(B15,n0),2)&amp;" копе"&amp;VLOOKUP(MOD(MAX(MOD(RIGHT(TEXT(B15,n0),2)-11,100),9),10),{0,"йка";1,"йки";4,"ек"},2)," )",")")</f>
        <v>11 111 111 (Одиннадцать миллионов сто одиннадцать тысяч сто одиннадцать) рублей 11 копеек</v>
      </c>
    </row>
    <row r="16" spans="1:3" x14ac:dyDescent="0.25">
      <c r="B16" s="6">
        <v>123456789.31999999</v>
      </c>
      <c r="C16" s="7" t="str">
        <f>SUBSTITUTE(TEXT(TRUNC(B16,0),"# ##0_ ") &amp; "(" &amp; 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")&amp;") рубл"&amp;VLOOKUP(MOD(MAX(MOD(MID(TEXT(B16,n0),11,2)-11,100),9),10),{0,"ь ";1,"я ";4,"ей "},2)&amp;RIGHT(TEXT(B16,n0),2)&amp;" копе"&amp;VLOOKUP(MOD(MAX(MOD(RIGHT(TEXT(B16,n0),2)-11,100),9),10),{0,"йка";1,"йки";4,"ек"},2)," )",")")</f>
        <v>123 456 789 (Сто двадцать три миллиона четыреста пятьдесят шесть тысяч семьсот восемьдесят девять) рублей 32 копейки</v>
      </c>
    </row>
    <row r="17" spans="1:3" x14ac:dyDescent="0.25">
      <c r="B17" s="6">
        <v>123456789012.34</v>
      </c>
      <c r="C17" s="7" t="str">
        <f>SUBSTITUTE(TEXT(TRUNC(B17,0),"# ##0_ ") &amp; "(" &amp; SUBSTITUTE(PROPER(INDEX(n_4,MID(TEXT(B17,n0),1,1)+1)&amp;INDEX(n0x,MID(TEXT(B17,n0),2,1)+1,MID(TEXT(B17,n0),3,1)+1)&amp;IF(-MID(TEXT(B17,n0),1,3),"миллиард"&amp;VLOOKUP(MID(TEXT(B17,n0),3,1)*AND(MID(TEXT(B17,n0),2,1)-1),мил,2),"")&amp;INDEX(n_4,MID(TEXT(B17,n0),4,1)+1)&amp;INDEX(n0x,MID(TEXT(B17,n0),5,1)+1,MID(TEXT(B17,n0),6,1)+1)&amp;IF(-MID(TEXT(B17,n0),4,3),"миллион"&amp;VLOOKUP(MID(TEXT(B17,n0),6,1)*AND(MID(TEXT(B17,n0),5,1)-1),мил,2),"")&amp;INDEX(n_4,MID(TEXT(B17,n0),7,1)+1)&amp;INDEX(n1x,MID(TEXT(B17,n0),8,1)+1,MID(TEXT(B17,n0),9,1)+1)&amp;IF(-MID(TEXT(B17,n0),7,3),VLOOKUP(MID(TEXT(B17,n0),9,1)*AND(MID(TEXT(B17,n0),8,1)-1),тыс,2),"")&amp;INDEX(n_4,MID(TEXT(B17,n0),10,1)+1)&amp;INDEX(n0x,MID(TEXT(B17,n0),11,1)+1,MID(TEXT(B17,n0),12,1)+1)),"z"," ")&amp;IF(TRUNC(TEXT(B17,n0)),"","Ноль ")&amp;") рубл"&amp;VLOOKUP(MOD(MAX(MOD(MID(TEXT(B17,n0),11,2)-11,100),9),10),{0,"ь ";1,"я ";4,"ей "},2)&amp;RIGHT(TEXT(B17,n0),2)&amp;" копе"&amp;VLOOKUP(MOD(MAX(MOD(RIGHT(TEXT(B17,n0),2)-11,100),9),10),{0,"йка";1,"йки";4,"ек"},2)," )",")")</f>
        <v>123 456 789 012 (Сто двадцать три миллиарда четыреста пятьдесят шесть миллионов семьсот восемьдесят девять тысяч двенадцать) рублей 34 копейки</v>
      </c>
    </row>
    <row r="18" spans="1:3" x14ac:dyDescent="0.25">
      <c r="A18" s="3"/>
      <c r="B18" s="8" t="s">
        <v>19</v>
      </c>
      <c r="C18" s="9"/>
    </row>
    <row r="19" spans="1:3" x14ac:dyDescent="0.25">
      <c r="B19" s="6">
        <f ca="1">ROUND((RAND()*1000000),2)</f>
        <v>334475.2</v>
      </c>
      <c r="C19" s="7" t="str">
        <f ca="1">SUBSTITUTE(TEXT(TRUNC(B19,0),"# ##0_ ") &amp; "(" &amp; 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")&amp;") рубл"&amp;VLOOKUP(MOD(MAX(MOD(MID(TEXT(B19,n0),11,2)-11,100),9),10),{0,"ь ";1,"я ";4,"ей "},2)&amp;RIGHT(TEXT(B19,n0),2)&amp;" копе"&amp;VLOOKUP(MOD(MAX(MOD(RIGHT(TEXT(B19,n0),2)-11,100),9),10),{0,"йка";1,"йки";4,"ек"},2)," )",")")</f>
        <v>334 475 (Триста тридцать четыре тысячи четыреста семьдесят пять) рублей 20 копеек</v>
      </c>
    </row>
    <row r="20" spans="1:3" x14ac:dyDescent="0.25">
      <c r="B20" s="6">
        <f ca="1">ROUND((RAND()*10000000),2)</f>
        <v>3733160.73</v>
      </c>
      <c r="C20" s="7" t="str">
        <f ca="1">SUBSTITUTE(TEXT(TRUNC(B20,0),"# ##0_ ") &amp; "(" &amp; 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")&amp;") рубл"&amp;VLOOKUP(MOD(MAX(MOD(MID(TEXT(B20,n0),11,2)-11,100),9),10),{0,"ь ";1,"я ";4,"ей "},2)&amp;RIGHT(TEXT(B20,n0),2)&amp;" копе"&amp;VLOOKUP(MOD(MAX(MOD(RIGHT(TEXT(B20,n0),2)-11,100),9),10),{0,"йка";1,"йки";4,"ек"},2)," )",")")</f>
        <v>3 733 160 (Три миллиона семьсот тридцать три тысячи сто шестьдесят) рублей 73 копейки</v>
      </c>
    </row>
    <row r="21" spans="1:3" x14ac:dyDescent="0.25">
      <c r="B21" s="6">
        <f ca="1">ROUND((RAND()*100000000),2)</f>
        <v>45798890.109999999</v>
      </c>
      <c r="C21" s="7" t="str">
        <f ca="1">SUBSTITUTE(TEXT(TRUNC(B21,0),"# ##0_ ") &amp; "(" &amp; 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")&amp;") рубл"&amp;VLOOKUP(MOD(MAX(MOD(MID(TEXT(B21,n0),11,2)-11,100),9),10),{0,"ь ";1,"я ";4,"ей "},2)&amp;RIGHT(TEXT(B21,n0),2)&amp;" копе"&amp;VLOOKUP(MOD(MAX(MOD(RIGHT(TEXT(B21,n0),2)-11,100),9),10),{0,"йка";1,"йки";4,"ек"},2)," )",")")</f>
        <v>45 798 890 (Сорок пять миллионов семьсот девяносто восемь тысяч восемьсот девяносто) рублей 11 копеек</v>
      </c>
    </row>
    <row r="22" spans="1:3" x14ac:dyDescent="0.25">
      <c r="B22" s="6">
        <f ca="1">ROUND((RAND()*1000000000),2)</f>
        <v>57510067.450000003</v>
      </c>
      <c r="C22" s="7" t="str">
        <f ca="1">SUBSTITUTE(TEXT(TRUNC(B22,0),"# ##0_ ") &amp; "(" &amp; 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")&amp;") рубл"&amp;VLOOKUP(MOD(MAX(MOD(MID(TEXT(B22,n0),11,2)-11,100),9),10),{0,"ь ";1,"я ";4,"ей "},2)&amp;RIGHT(TEXT(B22,n0),2)&amp;" копе"&amp;VLOOKUP(MOD(MAX(MOD(RIGHT(TEXT(B22,n0),2)-11,100),9),10),{0,"йка";1,"йки";4,"ек"},2)," )",")")</f>
        <v>57 510 067 (Пятьдесят семь миллионов пятьсот десять тысяч шестьдесят семь) рублей 45 копеек</v>
      </c>
    </row>
    <row r="23" spans="1:3" x14ac:dyDescent="0.25">
      <c r="B23" s="6">
        <f ca="1">ROUND((RAND()*1000000000000),2)</f>
        <v>296394378167.29999</v>
      </c>
      <c r="C23" s="7" t="str">
        <f ca="1">SUBSTITUTE(TEXT(TRUNC(B23,0),"# ##0_ ") &amp; "(" &amp; SUBSTITUTE(PROPER(INDEX(n_4,MID(TEXT(B23,n0),1,1)+1)&amp;INDEX(n0x,MID(TEXT(B23,n0),2,1)+1,MID(TEXT(B23,n0),3,1)+1)&amp;IF(-MID(TEXT(B23,n0),1,3),"миллиард"&amp;VLOOKUP(MID(TEXT(B23,n0),3,1)*AND(MID(TEXT(B23,n0),2,1)-1),мил,2),"")&amp;INDEX(n_4,MID(TEXT(B23,n0),4,1)+1)&amp;INDEX(n0x,MID(TEXT(B23,n0),5,1)+1,MID(TEXT(B23,n0),6,1)+1)&amp;IF(-MID(TEXT(B23,n0),4,3),"миллион"&amp;VLOOKUP(MID(TEXT(B23,n0),6,1)*AND(MID(TEXT(B23,n0),5,1)-1),мил,2),"")&amp;INDEX(n_4,MID(TEXT(B23,n0),7,1)+1)&amp;INDEX(n1x,MID(TEXT(B23,n0),8,1)+1,MID(TEXT(B23,n0),9,1)+1)&amp;IF(-MID(TEXT(B23,n0),7,3),VLOOKUP(MID(TEXT(B23,n0),9,1)*AND(MID(TEXT(B23,n0),8,1)-1),тыс,2),"")&amp;INDEX(n_4,MID(TEXT(B23,n0),10,1)+1)&amp;INDEX(n0x,MID(TEXT(B23,n0),11,1)+1,MID(TEXT(B23,n0),12,1)+1)),"z"," ")&amp;IF(TRUNC(TEXT(B23,n0)),"","Ноль ")&amp;") рубл"&amp;VLOOKUP(MOD(MAX(MOD(MID(TEXT(B23,n0),11,2)-11,100),9),10),{0,"ь ";1,"я ";4,"ей "},2)&amp;RIGHT(TEXT(B23,n0),2)&amp;" копе"&amp;VLOOKUP(MOD(MAX(MOD(RIGHT(TEXT(B23,n0),2)-11,100),9),10),{0,"йка";1,"йки";4,"ек"},2)," )",")")</f>
        <v>296 394 378 167 (Двести девяносто шесть миллиардов триста девяносто четыре миллиона триста семьдесят восемь тысяч сто шестьдесят семь) рублей 30 копеек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НМЦ</vt:lpstr>
      <vt:lpstr>Импорт данных</vt:lpstr>
      <vt:lpstr>Справочник данных</vt:lpstr>
      <vt:lpstr>Прописью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</dc:creator>
  <cp:lastModifiedBy>Вульф Светлана Дмитриевна</cp:lastModifiedBy>
  <cp:lastPrinted>2024-02-28T14:43:51Z</cp:lastPrinted>
  <dcterms:created xsi:type="dcterms:W3CDTF">2014-01-15T18:15:09Z</dcterms:created>
  <dcterms:modified xsi:type="dcterms:W3CDTF">2024-03-29T10:23:03Z</dcterms:modified>
</cp:coreProperties>
</file>