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0" i="1"/>
  <c r="M10" s="1"/>
  <c r="I10"/>
  <c r="J10" s="1"/>
  <c r="K10" s="1"/>
  <c r="N10" l="1"/>
  <c r="O10" s="1"/>
</calcChain>
</file>

<file path=xl/sharedStrings.xml><?xml version="1.0" encoding="utf-8"?>
<sst xmlns="http://schemas.openxmlformats.org/spreadsheetml/2006/main" count="30" uniqueCount="30">
  <si>
    <t>Используемый метод определения НМЦК:</t>
  </si>
  <si>
    <t>№</t>
  </si>
  <si>
    <t>Наименование предмета товара (работы, услуги)</t>
  </si>
  <si>
    <t>Ед. изм</t>
  </si>
  <si>
    <t>Кол-во</t>
  </si>
  <si>
    <t>Источник информации о цене (руб./ед.изм.)</t>
  </si>
  <si>
    <t>Применяемый коэффициент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</si>
  <si>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</si>
  <si>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</si>
  <si>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</si>
  <si>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** В соответствии с п. 3.20.1 Методических рекомендаций, утвержденных Приказом Минэкономразвития России от 02.10.2013 № 567 расчет произведен с помощью стандартных функций табличного редактора EXCEL.</t>
  </si>
  <si>
    <t>Средняя арифметическая цена за единицу</t>
  </si>
  <si>
    <r>
      <t xml:space="preserve">коэффициент вариации цен V (%)           </t>
    </r>
    <r>
      <rPr>
        <i/>
        <sz val="8"/>
        <color indexed="8"/>
        <rFont val="Times New Roman"/>
        <family val="1"/>
        <charset val="204"/>
      </rPr>
      <t xml:space="preserve">         (не должен превышать 33%)</t>
    </r>
  </si>
  <si>
    <t>Приложение №2</t>
  </si>
  <si>
    <t>Бензин автомобильный АИ-95</t>
  </si>
  <si>
    <t>л</t>
  </si>
  <si>
    <t>Коммер-ческое предложение №1</t>
  </si>
  <si>
    <t>Коммер-ческое предложение №2</t>
  </si>
  <si>
    <t>Коммер-ческое предложение №3</t>
  </si>
  <si>
    <t>на поставку горюче-смазочных материалов для нужд филиала ППК "Роскадастр" по Белгородской области</t>
  </si>
  <si>
    <t>Обоснование начальной (максимальной) цены договора</t>
  </si>
  <si>
    <t>Объем не определен. Максимальное значение цены договора составляет 100 000 (сто тысяч) рублей 00 копеек. Закупка проводится по 223-ФЗ за счет средств от приносящей доход деятельности</t>
  </si>
  <si>
    <t>к документации об электронном аукционе</t>
  </si>
  <si>
    <t>Однородность совокупности значений выявленных цен, используемых в расчете Н(М)ЦД**</t>
  </si>
  <si>
    <t>Н(М)ЦД определяемая методом сопоставимых рыночных цен (анализа рынка)*</t>
  </si>
  <si>
    <r>
      <rPr>
        <b/>
        <sz val="8"/>
        <color indexed="8"/>
        <rFont val="Times New Roman"/>
        <family val="1"/>
        <charset val="204"/>
      </rPr>
      <t xml:space="preserve">Расчет Н(М)ЦД по формуле   </t>
    </r>
    <r>
      <rPr>
        <sz val="8"/>
        <color indexed="8"/>
        <rFont val="Times New Roman"/>
        <family val="1"/>
        <charset val="204"/>
      </rPr>
      <t xml:space="preserve">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</si>
  <si>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контракта с учетом округления цены за единицу (руб.)</t>
  </si>
  <si>
    <t>В целях расчета начальной (максимальной) цены договора (далее – НМЦД) заказчик провел исследование функционального рынка г. Белгорода необходимого ему товара:
- были сделаны запросы о стоимости необходимого заказчику товара, работ, услуг;
- потенциальные исполнители в ответ на запросы предоставили заказчику коммерческие предложения в письменном виде с предложением о цене;
- на основании предоставленных предложений о стоимости товара заказчик рассчитал цену договора Методом сопоставимых рыночных цен (анализа рынка)</t>
  </si>
  <si>
    <t>Дата подготовки обоснования НМЦД: 27.03.2023 г.</t>
  </si>
  <si>
    <t xml:space="preserve">* Определение НМЦД произведено Заказчиком в соответствии с Приказом Минэкономразвития России от 02.10.2013 №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
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</si>
</sst>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/>
    <xf numFmtId="0" fontId="15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/>
    <xf numFmtId="3" fontId="8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 vertical="distributed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distributed" wrapText="1"/>
    </xf>
    <xf numFmtId="0" fontId="12" fillId="0" borderId="0" xfId="0" applyFont="1" applyAlignment="1">
      <alignment vertical="distributed" wrapText="1"/>
    </xf>
    <xf numFmtId="0" fontId="13" fillId="0" borderId="0" xfId="0" applyFont="1" applyAlignment="1">
      <alignment horizontal="justify" vertical="distributed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distributed" wrapText="1"/>
    </xf>
    <xf numFmtId="0" fontId="4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8</xdr:row>
      <xdr:rowOff>847725</xdr:rowOff>
    </xdr:from>
    <xdr:to>
      <xdr:col>10</xdr:col>
      <xdr:colOff>628650</xdr:colOff>
      <xdr:row>8</xdr:row>
      <xdr:rowOff>1200150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4448175"/>
          <a:ext cx="590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38101</xdr:colOff>
      <xdr:row>8</xdr:row>
      <xdr:rowOff>428625</xdr:rowOff>
    </xdr:from>
    <xdr:to>
      <xdr:col>9</xdr:col>
      <xdr:colOff>845241</xdr:colOff>
      <xdr:row>8</xdr:row>
      <xdr:rowOff>790575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81626" y="4029075"/>
          <a:ext cx="80714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</xdr:colOff>
      <xdr:row>8</xdr:row>
      <xdr:rowOff>1362076</xdr:rowOff>
    </xdr:from>
    <xdr:to>
      <xdr:col>11</xdr:col>
      <xdr:colOff>1215701</xdr:colOff>
      <xdr:row>8</xdr:row>
      <xdr:rowOff>1724026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86575" y="4962526"/>
          <a:ext cx="1196651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8</xdr:row>
      <xdr:rowOff>1190625</xdr:rowOff>
    </xdr:from>
    <xdr:to>
      <xdr:col>11</xdr:col>
      <xdr:colOff>342900</xdr:colOff>
      <xdr:row>8</xdr:row>
      <xdr:rowOff>1419225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58025" y="54864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K9" sqref="K9"/>
    </sheetView>
  </sheetViews>
  <sheetFormatPr defaultRowHeight="15"/>
  <cols>
    <col min="1" max="1" width="3.85546875" customWidth="1"/>
    <col min="2" max="2" width="23.5703125" customWidth="1"/>
    <col min="3" max="3" width="4.7109375" customWidth="1"/>
    <col min="4" max="4" width="5.140625" customWidth="1"/>
    <col min="5" max="5" width="9" customWidth="1"/>
    <col min="6" max="6" width="8.42578125" customWidth="1"/>
    <col min="7" max="7" width="8.7109375" bestFit="1" customWidth="1"/>
    <col min="8" max="8" width="8.28515625" customWidth="1"/>
    <col min="9" max="9" width="8.42578125" customWidth="1"/>
    <col min="10" max="10" width="13" customWidth="1"/>
    <col min="11" max="11" width="9.85546875" customWidth="1"/>
    <col min="12" max="12" width="19" customWidth="1"/>
    <col min="13" max="13" width="8.7109375" customWidth="1"/>
    <col min="14" max="14" width="8.42578125" customWidth="1"/>
    <col min="15" max="15" width="9.140625" customWidth="1"/>
  </cols>
  <sheetData>
    <row r="1" spans="1:15">
      <c r="J1" s="48" t="s">
        <v>13</v>
      </c>
      <c r="K1" s="48"/>
      <c r="L1" s="48"/>
      <c r="M1" s="48"/>
      <c r="N1" s="48"/>
      <c r="O1" s="48"/>
    </row>
    <row r="2" spans="1:15">
      <c r="J2" s="48" t="s">
        <v>22</v>
      </c>
      <c r="K2" s="48"/>
      <c r="L2" s="48"/>
      <c r="M2" s="48"/>
      <c r="N2" s="48"/>
      <c r="O2" s="48"/>
    </row>
    <row r="4" spans="1:15" ht="15.7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" customFormat="1" ht="90.75" customHeight="1">
      <c r="A7" s="44" t="s">
        <v>0</v>
      </c>
      <c r="B7" s="45"/>
      <c r="C7" s="32" t="s">
        <v>27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s="3" customFormat="1" ht="38.25" customHeight="1">
      <c r="A8" s="47" t="s">
        <v>1</v>
      </c>
      <c r="B8" s="38" t="s">
        <v>2</v>
      </c>
      <c r="C8" s="37" t="s">
        <v>3</v>
      </c>
      <c r="D8" s="37" t="s">
        <v>4</v>
      </c>
      <c r="E8" s="39" t="s">
        <v>5</v>
      </c>
      <c r="F8" s="40"/>
      <c r="G8" s="41"/>
      <c r="H8" s="4"/>
      <c r="I8" s="42" t="s">
        <v>23</v>
      </c>
      <c r="J8" s="42"/>
      <c r="K8" s="42"/>
      <c r="L8" s="43" t="s">
        <v>24</v>
      </c>
      <c r="M8" s="43"/>
      <c r="N8" s="43"/>
      <c r="O8" s="43"/>
    </row>
    <row r="9" spans="1:15" s="3" customFormat="1" ht="138.75" customHeight="1">
      <c r="A9" s="47"/>
      <c r="B9" s="47"/>
      <c r="C9" s="38"/>
      <c r="D9" s="38"/>
      <c r="E9" s="5" t="s">
        <v>16</v>
      </c>
      <c r="F9" s="5" t="s">
        <v>17</v>
      </c>
      <c r="G9" s="5" t="s">
        <v>18</v>
      </c>
      <c r="H9" s="5" t="s">
        <v>6</v>
      </c>
      <c r="I9" s="5" t="s">
        <v>11</v>
      </c>
      <c r="J9" s="5" t="s">
        <v>7</v>
      </c>
      <c r="K9" s="6" t="s">
        <v>12</v>
      </c>
      <c r="L9" s="7" t="s">
        <v>25</v>
      </c>
      <c r="M9" s="5" t="s">
        <v>8</v>
      </c>
      <c r="N9" s="5" t="s">
        <v>9</v>
      </c>
      <c r="O9" s="5" t="s">
        <v>26</v>
      </c>
    </row>
    <row r="10" spans="1:15" s="26" customFormat="1" ht="12" customHeight="1">
      <c r="A10" s="23">
        <v>1</v>
      </c>
      <c r="B10" s="24" t="s">
        <v>14</v>
      </c>
      <c r="C10" s="25" t="s">
        <v>15</v>
      </c>
      <c r="D10" s="27">
        <v>1</v>
      </c>
      <c r="E10" s="10">
        <v>59</v>
      </c>
      <c r="F10" s="11">
        <v>60</v>
      </c>
      <c r="G10" s="10">
        <v>58</v>
      </c>
      <c r="H10" s="10">
        <v>1</v>
      </c>
      <c r="I10" s="10">
        <f t="shared" ref="I10" si="0">AVERAGE(E10:G10)</f>
        <v>59</v>
      </c>
      <c r="J10" s="12">
        <f t="shared" ref="J10" si="1">SQRT(((SUM((POWER(G10-I10,2)),(POWER(F10-I10,2)),(POWER(E10-I10,2)))/(COLUMNS(E10:G10)-1))))</f>
        <v>1</v>
      </c>
      <c r="K10" s="12">
        <f t="shared" ref="K10" si="2">J10/I10*100</f>
        <v>1.6949152542372881</v>
      </c>
      <c r="L10" s="10">
        <f>((D10/3)*(SUM(E10:G10)))</f>
        <v>59</v>
      </c>
      <c r="M10" s="10">
        <f t="shared" ref="M10" si="3">L10/D10</f>
        <v>59</v>
      </c>
      <c r="N10" s="10">
        <f t="shared" ref="N10" si="4">ROUNDDOWN(M10,2)</f>
        <v>59</v>
      </c>
      <c r="O10" s="10">
        <f t="shared" ref="O10" si="5">N10*D10</f>
        <v>59</v>
      </c>
    </row>
    <row r="11" spans="1:15" s="9" customFormat="1" ht="36" customHeight="1">
      <c r="A11" s="13"/>
      <c r="B11" s="13"/>
      <c r="C11" s="13"/>
      <c r="D11" s="13"/>
      <c r="E11" s="13"/>
      <c r="F11" s="13"/>
      <c r="G11" s="13"/>
      <c r="H11" s="13"/>
      <c r="I11" s="14"/>
      <c r="J11" s="8"/>
      <c r="K11" s="8"/>
      <c r="L11" s="8"/>
      <c r="M11" s="8"/>
      <c r="N11" s="8"/>
      <c r="O11" s="15"/>
    </row>
    <row r="12" spans="1:15" s="9" customFormat="1" ht="26.25" customHeight="1">
      <c r="A12" s="34" t="s">
        <v>29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9" customFormat="1" ht="24" customHeight="1">
      <c r="A13" s="36" t="s">
        <v>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2" customFormat="1" ht="10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s="2" customFormat="1" ht="30.75" customHeight="1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1" customFormat="1" ht="11.25" customHeight="1">
      <c r="A16" s="17"/>
      <c r="B16" s="17"/>
      <c r="C16" s="17"/>
      <c r="D16" s="1"/>
      <c r="E16" s="18"/>
      <c r="F16" s="19"/>
      <c r="G16" s="20"/>
    </row>
    <row r="17" spans="1:8" s="21" customFormat="1" ht="14.25" customHeight="1">
      <c r="A17" s="31" t="s">
        <v>28</v>
      </c>
      <c r="B17" s="31"/>
      <c r="C17" s="31"/>
      <c r="D17" s="31"/>
      <c r="E17" s="31"/>
      <c r="F17" s="31"/>
      <c r="G17" s="31"/>
      <c r="H17" s="31"/>
    </row>
    <row r="18" spans="1:8" s="1" customFormat="1" ht="12.75">
      <c r="A18" s="22"/>
      <c r="B18" s="22"/>
    </row>
    <row r="19" spans="1:8" s="16" customFormat="1" ht="12"/>
  </sheetData>
  <mergeCells count="19">
    <mergeCell ref="A15:O15"/>
    <mergeCell ref="A17:H17"/>
    <mergeCell ref="C7:O7"/>
    <mergeCell ref="A12:O12"/>
    <mergeCell ref="A13:O13"/>
    <mergeCell ref="D8:D9"/>
    <mergeCell ref="E8:G8"/>
    <mergeCell ref="I8:K8"/>
    <mergeCell ref="L8:O8"/>
    <mergeCell ref="A7:B7"/>
    <mergeCell ref="A14:O14"/>
    <mergeCell ref="A8:A9"/>
    <mergeCell ref="B8:B9"/>
    <mergeCell ref="C8:C9"/>
    <mergeCell ref="J1:O1"/>
    <mergeCell ref="J2:O2"/>
    <mergeCell ref="A4:O4"/>
    <mergeCell ref="A5:O5"/>
    <mergeCell ref="A6:O6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2023-03-31T12:37:45Z</dcterms:modified>
</cp:coreProperties>
</file>