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868EF0C5-4B66-43AF-88AF-2953AA4B693A}" xr6:coauthVersionLast="45" xr6:coauthVersionMax="45" xr10:uidLastSave="{00000000-0000-0000-0000-000000000000}"/>
  <bookViews>
    <workbookView xWindow="-108" yWindow="-108" windowWidth="23256" windowHeight="12576" firstSheet="6" activeTab="6" xr2:uid="{00000000-000D-0000-FFFF-FFFF00000000}"/>
  </bookViews>
  <sheets>
    <sheet name="Форма графика (2)" sheetId="5" state="hidden" r:id="rId1"/>
    <sheet name="График по УНР" sheetId="7" state="hidden" r:id="rId2"/>
    <sheet name="Вариант 3" sheetId="8" state="hidden" r:id="rId3"/>
    <sheet name="График" sheetId="9" state="hidden" r:id="rId4"/>
    <sheet name="ВОР" sheetId="10" state="hidden" r:id="rId5"/>
    <sheet name="Стоимость" sheetId="11" state="hidden" r:id="rId6"/>
    <sheet name="Состав работ" sheetId="15" r:id="rId7"/>
  </sheets>
  <definedNames>
    <definedName name="_xlnm._FilterDatabase" localSheetId="1" hidden="1">'График по УНР'!$A$1:$E$156</definedName>
    <definedName name="_xlnm._FilterDatabase" localSheetId="6" hidden="1">'Состав работ'!$A$6:$E$267</definedName>
    <definedName name="_xlnm._FilterDatabase" localSheetId="5" hidden="1">Стоимость!$A$2:$E$85</definedName>
    <definedName name="_xlnm._FilterDatabase" localSheetId="0" hidden="1">'Форма графика (2)'!$A$1:$F$176</definedName>
    <definedName name="_xlnm.Print_Titles" localSheetId="2">'Вариант 3'!$5:$5</definedName>
    <definedName name="_xlnm.Print_Titles" localSheetId="4">ВОР!$5:$5</definedName>
    <definedName name="_xlnm.Print_Titles" localSheetId="3">График!$5:$5</definedName>
    <definedName name="_xlnm.Print_Titles" localSheetId="6">'Состав работ'!$6:$6</definedName>
    <definedName name="_xlnm.Print_Titles" localSheetId="0">'Форма графика (2)'!$5:$5</definedName>
    <definedName name="_xlnm.Print_Area" localSheetId="1">'График по УНР'!$A$1:$F$171</definedName>
    <definedName name="_xlnm.Print_Area" localSheetId="6">'Состав работ'!$A$1:$G$267</definedName>
    <definedName name="_xlnm.Print_Area" localSheetId="0">'Форма графика (2)'!$A$1:$F$191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1" i="15" l="1"/>
  <c r="F260" i="15" s="1"/>
  <c r="G257" i="15"/>
  <c r="F256" i="15" s="1"/>
  <c r="G255" i="15"/>
  <c r="G250" i="15"/>
  <c r="G247" i="15"/>
  <c r="F246" i="15" s="1"/>
  <c r="G244" i="15"/>
  <c r="F243" i="15" s="1"/>
  <c r="G229" i="15"/>
  <c r="G228" i="15"/>
  <c r="G227" i="15"/>
  <c r="G226" i="15"/>
  <c r="G225" i="15"/>
  <c r="G224" i="15"/>
  <c r="G223" i="15"/>
  <c r="G222" i="15"/>
  <c r="F219" i="15" s="1"/>
  <c r="G221" i="15"/>
  <c r="G220" i="15"/>
  <c r="G242" i="15"/>
  <c r="G241" i="15"/>
  <c r="G240" i="15"/>
  <c r="G239" i="15"/>
  <c r="G238" i="15"/>
  <c r="G237" i="15"/>
  <c r="G236" i="15"/>
  <c r="G235" i="15"/>
  <c r="G234" i="15"/>
  <c r="G233" i="15"/>
  <c r="G232" i="15"/>
  <c r="G231" i="15"/>
  <c r="G218" i="15"/>
  <c r="G217" i="15"/>
  <c r="G216" i="15"/>
  <c r="G215" i="15"/>
  <c r="G214" i="15"/>
  <c r="G213" i="15"/>
  <c r="G212" i="15"/>
  <c r="G211" i="15"/>
  <c r="G210" i="15"/>
  <c r="G209" i="15"/>
  <c r="G208" i="15"/>
  <c r="G207" i="15"/>
  <c r="G205" i="15"/>
  <c r="G204" i="15"/>
  <c r="G203" i="15"/>
  <c r="G202" i="15"/>
  <c r="G201" i="15"/>
  <c r="G200" i="15"/>
  <c r="G199" i="15"/>
  <c r="G198" i="15"/>
  <c r="G197" i="15"/>
  <c r="G196" i="15"/>
  <c r="G195" i="15"/>
  <c r="G194" i="15"/>
  <c r="G190" i="15"/>
  <c r="F189" i="15" s="1"/>
  <c r="G188" i="15"/>
  <c r="G184" i="15"/>
  <c r="G180" i="15"/>
  <c r="F179" i="15" s="1"/>
  <c r="G178" i="15"/>
  <c r="G177" i="15"/>
  <c r="G176" i="15"/>
  <c r="G175" i="15"/>
  <c r="G174" i="15"/>
  <c r="G173" i="15"/>
  <c r="G172" i="15"/>
  <c r="G171" i="15"/>
  <c r="G170" i="15"/>
  <c r="G169" i="15"/>
  <c r="G168" i="15"/>
  <c r="G167" i="15"/>
  <c r="G166" i="15"/>
  <c r="G160" i="15"/>
  <c r="F159" i="15" s="1"/>
  <c r="G153" i="15"/>
  <c r="F152" i="15" s="1"/>
  <c r="G150" i="15"/>
  <c r="G149" i="15"/>
  <c r="G147" i="15"/>
  <c r="G146" i="15"/>
  <c r="G145" i="15"/>
  <c r="G143" i="15"/>
  <c r="G142" i="15"/>
  <c r="G141" i="15"/>
  <c r="G140" i="15"/>
  <c r="G114" i="15"/>
  <c r="G113" i="15"/>
  <c r="G112" i="15"/>
  <c r="G138" i="15"/>
  <c r="G137" i="15"/>
  <c r="G136" i="15"/>
  <c r="G135" i="15"/>
  <c r="G134" i="15"/>
  <c r="G133" i="15"/>
  <c r="G132" i="15"/>
  <c r="G131" i="15"/>
  <c r="G130" i="15"/>
  <c r="G129" i="15"/>
  <c r="G128" i="15"/>
  <c r="G126" i="15"/>
  <c r="G125" i="15"/>
  <c r="G124" i="15"/>
  <c r="G123" i="15"/>
  <c r="G122" i="15"/>
  <c r="G121" i="15"/>
  <c r="G120" i="15"/>
  <c r="G119" i="15"/>
  <c r="G118" i="15"/>
  <c r="G117" i="15"/>
  <c r="G116" i="15"/>
  <c r="G110" i="15"/>
  <c r="G109" i="15"/>
  <c r="G108" i="15"/>
  <c r="G107" i="15"/>
  <c r="G106" i="15"/>
  <c r="G105" i="15"/>
  <c r="G104" i="15"/>
  <c r="G103" i="15"/>
  <c r="G102" i="15"/>
  <c r="G101" i="15"/>
  <c r="G100" i="15"/>
  <c r="G98" i="15"/>
  <c r="G97" i="15"/>
  <c r="G96" i="15"/>
  <c r="G95" i="15"/>
  <c r="G94" i="15"/>
  <c r="G93" i="15"/>
  <c r="G92" i="15"/>
  <c r="G91" i="15"/>
  <c r="G90" i="15"/>
  <c r="G89" i="15"/>
  <c r="G88" i="15"/>
  <c r="G83" i="15"/>
  <c r="G82" i="15"/>
  <c r="G81" i="15"/>
  <c r="G80" i="15"/>
  <c r="G78" i="15"/>
  <c r="F77" i="15" s="1"/>
  <c r="G76" i="15"/>
  <c r="G75" i="15"/>
  <c r="G74" i="15"/>
  <c r="G73" i="15"/>
  <c r="G72" i="15"/>
  <c r="G71" i="15"/>
  <c r="G70" i="15"/>
  <c r="G69" i="15"/>
  <c r="G68" i="15"/>
  <c r="G65" i="15"/>
  <c r="F64" i="15" s="1"/>
  <c r="G63" i="15"/>
  <c r="G62" i="15"/>
  <c r="G61" i="15"/>
  <c r="F60" i="15" s="1"/>
  <c r="G59" i="15"/>
  <c r="F58" i="15" s="1"/>
  <c r="G85" i="15"/>
  <c r="F84" i="15" s="1"/>
  <c r="E84" i="15"/>
  <c r="F165" i="15" l="1"/>
  <c r="F139" i="15"/>
  <c r="F87" i="15"/>
  <c r="F99" i="15"/>
  <c r="F115" i="15"/>
  <c r="F127" i="15"/>
  <c r="F183" i="15"/>
  <c r="F79" i="15"/>
  <c r="F111" i="15"/>
  <c r="F193" i="15"/>
  <c r="F230" i="15"/>
  <c r="F144" i="15"/>
  <c r="F249" i="15"/>
  <c r="F67" i="15"/>
  <c r="F206" i="15"/>
  <c r="F148" i="15"/>
  <c r="F151" i="15" l="1"/>
  <c r="F66" i="15"/>
  <c r="F86" i="15"/>
  <c r="G57" i="15" l="1"/>
  <c r="G56" i="15"/>
  <c r="G55" i="15"/>
  <c r="F54" i="15" s="1"/>
  <c r="G53" i="15"/>
  <c r="G52" i="15"/>
  <c r="G51" i="15"/>
  <c r="G50" i="15"/>
  <c r="G48" i="15"/>
  <c r="G47" i="15"/>
  <c r="G46" i="15"/>
  <c r="G45" i="15"/>
  <c r="G44" i="15"/>
  <c r="G43" i="15"/>
  <c r="G42" i="15"/>
  <c r="G41" i="15"/>
  <c r="G40" i="15"/>
  <c r="G37" i="15"/>
  <c r="G35" i="15"/>
  <c r="G33" i="15"/>
  <c r="G31" i="15"/>
  <c r="G29" i="15"/>
  <c r="G27" i="15"/>
  <c r="G25" i="15"/>
  <c r="G23" i="15"/>
  <c r="G21" i="15"/>
  <c r="G19" i="15"/>
  <c r="G18" i="15"/>
  <c r="G17" i="15"/>
  <c r="G16" i="15"/>
  <c r="G15" i="15"/>
  <c r="G14" i="15"/>
  <c r="G13" i="15"/>
  <c r="G12" i="15"/>
  <c r="G11" i="15"/>
  <c r="G8" i="15"/>
  <c r="F7" i="15" s="1"/>
  <c r="F39" i="15" l="1"/>
  <c r="F49" i="15"/>
  <c r="F10" i="15"/>
  <c r="F20" i="15"/>
  <c r="B246" i="15"/>
  <c r="B243" i="15"/>
  <c r="B230" i="15"/>
  <c r="B219" i="15"/>
  <c r="B206" i="15"/>
  <c r="B148" i="15"/>
  <c r="F9" i="15" l="1"/>
  <c r="F263" i="15" s="1"/>
  <c r="B208" i="15"/>
  <c r="B216" i="15"/>
  <c r="B215" i="15"/>
  <c r="B209" i="15"/>
  <c r="B217" i="15"/>
  <c r="B210" i="15"/>
  <c r="B218" i="15"/>
  <c r="B213" i="15"/>
  <c r="B214" i="15"/>
  <c r="B211" i="15"/>
  <c r="B212" i="15"/>
  <c r="B222" i="15"/>
  <c r="B228" i="15"/>
  <c r="B223" i="15"/>
  <c r="B224" i="15"/>
  <c r="B229" i="15"/>
  <c r="B225" i="15"/>
  <c r="B226" i="15"/>
  <c r="B227" i="15"/>
  <c r="B221" i="15"/>
  <c r="B235" i="15"/>
  <c r="B236" i="15"/>
  <c r="B237" i="15"/>
  <c r="B238" i="15"/>
  <c r="B241" i="15"/>
  <c r="B242" i="15"/>
  <c r="B239" i="15"/>
  <c r="B232" i="15"/>
  <c r="B240" i="15"/>
  <c r="B233" i="15"/>
  <c r="B234" i="15"/>
  <c r="B231" i="15"/>
  <c r="B139" i="15"/>
  <c r="B142" i="15" s="1"/>
  <c r="B144" i="15"/>
  <c r="B145" i="15" s="1"/>
  <c r="B150" i="15"/>
  <c r="B247" i="15"/>
  <c r="B244" i="15"/>
  <c r="B141" i="15" l="1"/>
  <c r="B147" i="15"/>
  <c r="B146" i="15"/>
  <c r="B140" i="15"/>
  <c r="B143" i="15"/>
  <c r="B149" i="15"/>
  <c r="B127" i="15"/>
  <c r="B115" i="15"/>
  <c r="B111" i="15"/>
  <c r="B112" i="15" s="1"/>
  <c r="B99" i="15"/>
  <c r="B87" i="15"/>
  <c r="E127" i="15"/>
  <c r="E115" i="15"/>
  <c r="E111" i="15"/>
  <c r="E99" i="15"/>
  <c r="E87" i="15"/>
  <c r="B121" i="15" l="1"/>
  <c r="B120" i="15"/>
  <c r="B122" i="15"/>
  <c r="B123" i="15"/>
  <c r="B126" i="15"/>
  <c r="B119" i="15"/>
  <c r="B124" i="15"/>
  <c r="B117" i="15"/>
  <c r="B125" i="15"/>
  <c r="B118" i="15"/>
  <c r="B135" i="15"/>
  <c r="B133" i="15"/>
  <c r="B136" i="15"/>
  <c r="B129" i="15"/>
  <c r="B137" i="15"/>
  <c r="B132" i="15"/>
  <c r="B130" i="15"/>
  <c r="B138" i="15"/>
  <c r="B131" i="15"/>
  <c r="B134" i="15"/>
  <c r="B89" i="15"/>
  <c r="B97" i="15"/>
  <c r="B90" i="15"/>
  <c r="B98" i="15"/>
  <c r="B91" i="15"/>
  <c r="B94" i="15"/>
  <c r="B96" i="15"/>
  <c r="B92" i="15"/>
  <c r="B93" i="15"/>
  <c r="B95" i="15"/>
  <c r="B103" i="15"/>
  <c r="B104" i="15"/>
  <c r="B105" i="15"/>
  <c r="B109" i="15"/>
  <c r="B102" i="15"/>
  <c r="B106" i="15"/>
  <c r="B107" i="15"/>
  <c r="B108" i="15"/>
  <c r="B101" i="15"/>
  <c r="B110" i="15"/>
  <c r="B128" i="15"/>
  <c r="B114" i="15"/>
  <c r="B116" i="15"/>
  <c r="B113" i="15"/>
  <c r="B100" i="15"/>
  <c r="B79" i="15"/>
  <c r="B261" i="15" l="1"/>
  <c r="B257" i="15"/>
  <c r="B255" i="15"/>
  <c r="B250" i="15"/>
  <c r="B193" i="15"/>
  <c r="B189" i="15"/>
  <c r="B190" i="15" s="1"/>
  <c r="B183" i="15"/>
  <c r="B188" i="15" s="1"/>
  <c r="B179" i="15"/>
  <c r="B180" i="15" s="1"/>
  <c r="B165" i="15"/>
  <c r="B159" i="15"/>
  <c r="B152" i="15"/>
  <c r="B81" i="15"/>
  <c r="B77" i="15"/>
  <c r="B78" i="15" s="1"/>
  <c r="B67" i="15"/>
  <c r="B65" i="15"/>
  <c r="B62" i="15"/>
  <c r="B63" i="15"/>
  <c r="B61" i="15"/>
  <c r="B59" i="15"/>
  <c r="B56" i="15"/>
  <c r="B57" i="15"/>
  <c r="B55" i="15"/>
  <c r="E64" i="15"/>
  <c r="E60" i="15"/>
  <c r="E58" i="15"/>
  <c r="E54" i="15"/>
  <c r="B169" i="15" l="1"/>
  <c r="B177" i="15"/>
  <c r="B170" i="15"/>
  <c r="B178" i="15"/>
  <c r="B171" i="15"/>
  <c r="B167" i="15"/>
  <c r="B176" i="15"/>
  <c r="B172" i="15"/>
  <c r="B173" i="15"/>
  <c r="B174" i="15"/>
  <c r="B175" i="15"/>
  <c r="B168" i="15"/>
  <c r="B75" i="15"/>
  <c r="B73" i="15"/>
  <c r="B76" i="15"/>
  <c r="B69" i="15"/>
  <c r="B71" i="15"/>
  <c r="B70" i="15"/>
  <c r="B72" i="15"/>
  <c r="B74" i="15"/>
  <c r="B200" i="15"/>
  <c r="B197" i="15"/>
  <c r="B201" i="15"/>
  <c r="B202" i="15"/>
  <c r="B205" i="15"/>
  <c r="B199" i="15"/>
  <c r="B195" i="15"/>
  <c r="B203" i="15"/>
  <c r="B196" i="15"/>
  <c r="B204" i="15"/>
  <c r="B198" i="15"/>
  <c r="B194" i="15"/>
  <c r="B68" i="15"/>
  <c r="B220" i="15"/>
  <c r="B80" i="15"/>
  <c r="B88" i="15"/>
  <c r="B166" i="15"/>
  <c r="B83" i="15"/>
  <c r="B207" i="15"/>
  <c r="B184" i="15"/>
  <c r="B82" i="15"/>
  <c r="E79" i="15"/>
  <c r="E49" i="15" l="1"/>
  <c r="E249" i="15" l="1"/>
  <c r="E165" i="15" l="1"/>
  <c r="E67" i="15"/>
  <c r="E39" i="15"/>
  <c r="E20" i="15"/>
  <c r="E10" i="15"/>
  <c r="A8" i="11" l="1"/>
  <c r="A12" i="11" s="1"/>
  <c r="A16" i="11" s="1"/>
  <c r="A21" i="11" s="1"/>
  <c r="A22" i="11" s="1"/>
  <c r="A23" i="11" s="1"/>
  <c r="A24" i="11" s="1"/>
  <c r="A25" i="11" s="1"/>
  <c r="A27" i="11" s="1"/>
  <c r="A28" i="11" s="1"/>
  <c r="A29" i="11" s="1"/>
  <c r="A33" i="11" s="1"/>
  <c r="A34" i="11" s="1"/>
  <c r="A36" i="11" s="1"/>
  <c r="A37" i="11" s="1"/>
  <c r="A38" i="11" s="1"/>
  <c r="A39" i="11" s="1"/>
  <c r="A41" i="11" s="1"/>
  <c r="A42" i="11" s="1"/>
  <c r="A43" i="11" s="1"/>
  <c r="A44" i="11" s="1"/>
  <c r="A45" i="11" s="1"/>
  <c r="A46" i="11" s="1"/>
  <c r="A48" i="11" s="1"/>
  <c r="A49" i="11" s="1"/>
  <c r="A50" i="11" s="1"/>
  <c r="A52" i="11" s="1"/>
  <c r="A53" i="11" s="1"/>
  <c r="A54" i="11" s="1"/>
  <c r="A58" i="11" s="1"/>
  <c r="A59" i="11" s="1"/>
  <c r="A61" i="11" s="1"/>
  <c r="A62" i="11" s="1"/>
  <c r="A63" i="11" s="1"/>
  <c r="A64" i="11" s="1"/>
  <c r="A66" i="11" s="1"/>
  <c r="A67" i="11" s="1"/>
  <c r="A68" i="11" s="1"/>
  <c r="A69" i="11" s="1"/>
  <c r="A72" i="11" s="1"/>
  <c r="A76" i="11" s="1"/>
  <c r="A79" i="11" s="1"/>
  <c r="A80" i="11" s="1"/>
  <c r="A82" i="11" s="1"/>
  <c r="C56" i="10" l="1"/>
  <c r="C11" i="10" l="1"/>
  <c r="C17" i="10"/>
  <c r="C23" i="10"/>
  <c r="C27" i="10"/>
  <c r="C28" i="10"/>
  <c r="C34" i="10"/>
  <c r="C35" i="10"/>
  <c r="C39" i="10"/>
  <c r="C45" i="10"/>
  <c r="C50" i="10"/>
  <c r="C55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6" i="10"/>
  <c r="E13" i="10" l="1"/>
  <c r="F13" i="10" s="1"/>
  <c r="E14" i="10" s="1"/>
  <c r="F14" i="10" s="1"/>
  <c r="E15" i="10" s="1"/>
  <c r="F15" i="10" s="1"/>
  <c r="E16" i="10" s="1"/>
  <c r="F16" i="10" s="1"/>
  <c r="A8" i="10"/>
  <c r="A9" i="10" l="1"/>
  <c r="A10" i="10" s="1"/>
  <c r="A12" i="10" s="1"/>
  <c r="A13" i="10" s="1"/>
  <c r="A14" i="10" s="1"/>
  <c r="A15" i="10" s="1"/>
  <c r="A16" i="10" s="1"/>
  <c r="A18" i="10" s="1"/>
  <c r="A19" i="10" s="1"/>
  <c r="A20" i="10" s="1"/>
  <c r="A21" i="10" s="1"/>
  <c r="A22" i="10" s="1"/>
  <c r="A24" i="10" s="1"/>
  <c r="A25" i="10" s="1"/>
  <c r="A26" i="10" s="1"/>
  <c r="A27" i="10" s="1"/>
  <c r="A29" i="10" s="1"/>
  <c r="A30" i="10" s="1"/>
  <c r="A31" i="10" s="1"/>
  <c r="A32" i="10" s="1"/>
  <c r="A33" i="10" s="1"/>
  <c r="A34" i="10" s="1"/>
  <c r="A36" i="10" s="1"/>
  <c r="A37" i="10" s="1"/>
  <c r="A38" i="10" s="1"/>
  <c r="A40" i="10" s="1"/>
  <c r="A41" i="10" s="1"/>
  <c r="A42" i="10" s="1"/>
  <c r="A43" i="10" s="1"/>
  <c r="A44" i="10" s="1"/>
  <c r="A46" i="10" s="1"/>
  <c r="A47" i="10" s="1"/>
  <c r="A48" i="10" s="1"/>
  <c r="A49" i="10" s="1"/>
  <c r="A51" i="10" s="1"/>
  <c r="A52" i="10" s="1"/>
  <c r="A53" i="10" s="1"/>
  <c r="A54" i="10" s="1"/>
  <c r="A57" i="10" s="1"/>
  <c r="A61" i="10" s="1"/>
  <c r="A64" i="10" s="1"/>
  <c r="A65" i="10" s="1"/>
  <c r="A67" i="10" s="1"/>
  <c r="A8" i="9" l="1"/>
  <c r="A9" i="9" l="1"/>
  <c r="A10" i="9" s="1"/>
  <c r="A12" i="9" s="1"/>
  <c r="A13" i="9" s="1"/>
  <c r="A14" i="9" s="1"/>
  <c r="A15" i="9" s="1"/>
  <c r="A16" i="9" s="1"/>
  <c r="A18" i="9" s="1"/>
  <c r="A19" i="9" s="1"/>
  <c r="A20" i="9" s="1"/>
  <c r="A21" i="9" s="1"/>
  <c r="A22" i="9" s="1"/>
  <c r="A24" i="9" s="1"/>
  <c r="A25" i="9" s="1"/>
  <c r="A26" i="9" s="1"/>
  <c r="A27" i="9" s="1"/>
  <c r="A29" i="9" s="1"/>
  <c r="E13" i="9"/>
  <c r="F13" i="9" s="1"/>
  <c r="E14" i="9" s="1"/>
  <c r="D8" i="8"/>
  <c r="E8" i="8" s="1"/>
  <c r="D9" i="8" s="1"/>
  <c r="E9" i="8" s="1"/>
  <c r="D10" i="8" s="1"/>
  <c r="E10" i="8" s="1"/>
  <c r="D11" i="8" s="1"/>
  <c r="E11" i="8" s="1"/>
  <c r="F14" i="9" l="1"/>
  <c r="E15" i="9" s="1"/>
  <c r="D9" i="7"/>
  <c r="E9" i="7" s="1"/>
  <c r="D10" i="7" s="1"/>
  <c r="E10" i="7" s="1"/>
  <c r="D11" i="7" s="1"/>
  <c r="E11" i="7" s="1"/>
  <c r="D8" i="7"/>
  <c r="E8" i="7" s="1"/>
  <c r="F15" i="9" l="1"/>
  <c r="E16" i="9" s="1"/>
  <c r="F16" i="9" s="1"/>
  <c r="E47" i="5"/>
  <c r="F47" i="5" s="1"/>
  <c r="E75" i="5" l="1"/>
  <c r="F75" i="5" s="1"/>
  <c r="F73" i="5"/>
  <c r="E73" i="5"/>
  <c r="E74" i="5"/>
  <c r="F74" i="5" s="1"/>
  <c r="E96" i="5" l="1"/>
  <c r="F96" i="5" s="1"/>
  <c r="E91" i="5"/>
  <c r="F91" i="5" s="1"/>
  <c r="E86" i="5"/>
  <c r="F86" i="5" s="1"/>
  <c r="E85" i="5"/>
  <c r="E80" i="5"/>
  <c r="E81" i="5"/>
  <c r="F81" i="5" s="1"/>
  <c r="E101" i="5"/>
  <c r="F101" i="5" s="1"/>
  <c r="E99" i="5"/>
  <c r="F99" i="5" s="1"/>
  <c r="E100" i="5" s="1"/>
  <c r="F100" i="5" s="1"/>
  <c r="E66" i="5" l="1"/>
  <c r="F66" i="5" s="1"/>
  <c r="E65" i="5"/>
  <c r="F65" i="5" s="1"/>
  <c r="E55" i="5"/>
  <c r="E54" i="5"/>
  <c r="F54" i="5" s="1"/>
  <c r="E53" i="5"/>
  <c r="E37" i="5"/>
  <c r="E36" i="5"/>
  <c r="E35" i="5"/>
  <c r="E31" i="5"/>
  <c r="F31" i="5" s="1"/>
  <c r="F37" i="5" l="1"/>
  <c r="F55" i="5"/>
  <c r="E52" i="5"/>
  <c r="E57" i="5" l="1"/>
  <c r="F57" i="5" s="1"/>
  <c r="E58" i="5" s="1"/>
  <c r="F58" i="5" s="1"/>
  <c r="E59" i="5" s="1"/>
  <c r="E56" i="5"/>
  <c r="F56" i="5" s="1"/>
  <c r="E39" i="5"/>
  <c r="F39" i="5" s="1"/>
  <c r="E45" i="5"/>
  <c r="F45" i="5" s="1"/>
  <c r="E46" i="5" s="1"/>
  <c r="F46" i="5" s="1"/>
  <c r="F59" i="5" l="1"/>
  <c r="E60" i="5" s="1"/>
  <c r="F60" i="5" s="1"/>
  <c r="E138" i="5"/>
  <c r="F95" i="5" l="1"/>
  <c r="F90" i="5"/>
  <c r="E95" i="5"/>
  <c r="E90" i="5"/>
  <c r="E158" i="5"/>
  <c r="F158" i="5" s="1"/>
  <c r="E157" i="5"/>
  <c r="F157" i="5" s="1"/>
  <c r="E156" i="5"/>
  <c r="E155" i="5"/>
  <c r="E154" i="5"/>
  <c r="E153" i="5"/>
  <c r="E152" i="5"/>
  <c r="E151" i="5"/>
  <c r="E149" i="5"/>
  <c r="F149" i="5" s="1"/>
  <c r="E148" i="5"/>
  <c r="E147" i="5"/>
  <c r="F147" i="5" s="1"/>
  <c r="E146" i="5"/>
  <c r="E145" i="5"/>
  <c r="E144" i="5"/>
  <c r="E143" i="5"/>
  <c r="E142" i="5"/>
  <c r="F142" i="5" s="1"/>
  <c r="E130" i="5"/>
  <c r="F130" i="5" s="1"/>
  <c r="F138" i="5"/>
  <c r="E126" i="5"/>
  <c r="F126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29" i="5"/>
  <c r="F129" i="5" s="1"/>
  <c r="E128" i="5"/>
  <c r="F128" i="5" s="1"/>
  <c r="E127" i="5"/>
  <c r="F127" i="5" s="1"/>
  <c r="E67" i="5"/>
  <c r="F67" i="5" s="1"/>
  <c r="E68" i="5" s="1"/>
  <c r="F68" i="5" s="1"/>
  <c r="E69" i="5" s="1"/>
  <c r="F156" i="5"/>
  <c r="F155" i="5"/>
  <c r="F154" i="5"/>
  <c r="F153" i="5"/>
  <c r="F152" i="5"/>
  <c r="F151" i="5"/>
  <c r="F148" i="5"/>
  <c r="F146" i="5"/>
  <c r="F145" i="5"/>
  <c r="F144" i="5"/>
  <c r="F143" i="5"/>
  <c r="E125" i="5"/>
  <c r="F125" i="5" s="1"/>
  <c r="E124" i="5"/>
  <c r="F124" i="5" s="1"/>
  <c r="F69" i="5" l="1"/>
  <c r="E70" i="5" s="1"/>
  <c r="F70" i="5" s="1"/>
  <c r="F123" i="5"/>
  <c r="F131" i="5"/>
  <c r="E44" i="5"/>
  <c r="F44" i="5" s="1"/>
  <c r="E40" i="5"/>
  <c r="F40" i="5" s="1"/>
  <c r="E41" i="5" s="1"/>
  <c r="F41" i="5" s="1"/>
  <c r="E42" i="5" s="1"/>
  <c r="E131" i="5"/>
  <c r="E123" i="5"/>
  <c r="E28" i="5"/>
  <c r="F28" i="5" s="1"/>
  <c r="E30" i="5" s="1"/>
  <c r="E63" i="5"/>
  <c r="F63" i="5" s="1"/>
  <c r="E64" i="5" s="1"/>
  <c r="E29" i="5"/>
  <c r="E34" i="5"/>
  <c r="F36" i="5" s="1"/>
  <c r="F141" i="5"/>
  <c r="E141" i="5"/>
  <c r="E150" i="5"/>
  <c r="F150" i="5"/>
  <c r="F42" i="5" l="1"/>
  <c r="E43" i="5" s="1"/>
  <c r="F43" i="5" s="1"/>
  <c r="E48" i="5"/>
  <c r="F48" i="5" s="1"/>
  <c r="A30" i="9" l="1"/>
  <c r="A31" i="9" s="1"/>
  <c r="A32" i="9" s="1"/>
  <c r="A33" i="9" s="1"/>
  <c r="A34" i="9" s="1"/>
  <c r="A36" i="9" l="1"/>
  <c r="A37" i="9" l="1"/>
  <c r="A38" i="9" s="1"/>
  <c r="A40" i="9" s="1"/>
  <c r="A41" i="9" s="1"/>
  <c r="A42" i="9" s="1"/>
  <c r="A43" i="9" s="1"/>
  <c r="A44" i="9" s="1"/>
  <c r="A46" i="9" s="1"/>
  <c r="A47" i="9" s="1"/>
  <c r="A48" i="9" s="1"/>
  <c r="A49" i="9" l="1"/>
  <c r="A51" i="9" s="1"/>
  <c r="A52" i="9" s="1"/>
  <c r="A53" i="9" s="1"/>
  <c r="A54" i="9" l="1"/>
  <c r="A57" i="9" s="1"/>
  <c r="A61" i="9" s="1"/>
  <c r="A64" i="9" s="1"/>
  <c r="A65" i="9" s="1"/>
  <c r="A67" i="9" s="1"/>
</calcChain>
</file>

<file path=xl/sharedStrings.xml><?xml version="1.0" encoding="utf-8"?>
<sst xmlns="http://schemas.openxmlformats.org/spreadsheetml/2006/main" count="1723" uniqueCount="842">
  <si>
    <t>№ этапа</t>
  </si>
  <si>
    <t>Начало работ, с даты указанной в УНР, (дней)</t>
  </si>
  <si>
    <t>Завершение работ, с даты указанной в УНР, (дней)</t>
  </si>
  <si>
    <t>Приложение №__</t>
  </si>
  <si>
    <t>Наименование работ (этапа/подэтапа работ)</t>
  </si>
  <si>
    <t>УНР1</t>
  </si>
  <si>
    <t>Реализация системы АИИСКУЭ</t>
  </si>
  <si>
    <t>Сдача системы АИИСКУЭ в опытную эксплуатацию</t>
  </si>
  <si>
    <t>Проведение опытной эксплуатации системы АИИСКУЭ</t>
  </si>
  <si>
    <t>Сдача системы АИИСКУЭ в промышленную эксплуатацию</t>
  </si>
  <si>
    <t>Обучение оперативного и ремонтного персонала Заказчика особенностям работы с внедряемой системой АИИСКУЭ</t>
  </si>
  <si>
    <t>Получение акта о соответствии АИИСКУЭ техническим требованиям по классу N</t>
  </si>
  <si>
    <t>Получение акта о соответствии АИИСКУЭ техническим требованиям по классу А</t>
  </si>
  <si>
    <t>-</t>
  </si>
  <si>
    <t>Реализация системы СОТИАССО</t>
  </si>
  <si>
    <t>Разработка техно-рабочего проекта системы СОТИАССО</t>
  </si>
  <si>
    <t>Сдача системы СОТИАССО в опытную эксплуатацию</t>
  </si>
  <si>
    <t>Проведение опытной эксплуатации системы СОТИАССО</t>
  </si>
  <si>
    <t>Сдача системы СОТИАССО в промышленную эксплуатацию</t>
  </si>
  <si>
    <t>Обучение оперативного и ремонтного персонала Заказчика особенностям работы с внедряемой системой СОТИАССО</t>
  </si>
  <si>
    <t>УНР2</t>
  </si>
  <si>
    <t>УНР3</t>
  </si>
  <si>
    <t>Устройство кабельных траншей под силовой кабель 35 кВ и ВОЛС</t>
  </si>
  <si>
    <t>Кольцо №1</t>
  </si>
  <si>
    <t>Кольцо №2</t>
  </si>
  <si>
    <t>Прокладка кабеля 35 кВ</t>
  </si>
  <si>
    <t>Окончание</t>
  </si>
  <si>
    <t>Прокладка и подключение кабеля 35 кВ на участке от ВЭУ№1 до ВЭУ№4</t>
  </si>
  <si>
    <t>Прокладка и подключение кабеля 35 кВ на участке от ВЭУ№4 до ВЭУ№5</t>
  </si>
  <si>
    <t>Прокладка и подключение кабеля 35 кВ на участке от ВЭУ№5 до ВЭУ№2</t>
  </si>
  <si>
    <t>Прокладка и подключение кабеля 35 кВ на участке от ВЭУ№2 до ВЭУ№3</t>
  </si>
  <si>
    <t>Прокладка и подключение кабеля 35 кВ на участке от ВЭУ№3 до ВЭУ№6</t>
  </si>
  <si>
    <t>Прокладка и подключение кабеля 35 кВ на участке от ВЭУ№6 до ВЭУ№10</t>
  </si>
  <si>
    <t>Прокладка и подключение кабеля 35 кВ на участке от ВЭУ№10 до ПС35/110 кВ</t>
  </si>
  <si>
    <t>Прокладка и подключение кабеля 35 кВ на участке от ВЭУ№11 до ВЭУ№7</t>
  </si>
  <si>
    <t>Прокладка и подключение кабеля 35 кВ на участке от ВЭУ№7 до ВЭУ№8</t>
  </si>
  <si>
    <t>Прокладка и подключение кабеля 35 кВ на участке от ВЭУ№8 до ВЭУ№9</t>
  </si>
  <si>
    <t>Прокладка и подключение кабеля 35 кВ на участке от ВЭУ№9 до ВЭУ№14</t>
  </si>
  <si>
    <t>Прокладка и подключение кабеля 35 кВ на участке от ВЭУ№14 до ВЭУ№13</t>
  </si>
  <si>
    <t>Прокладка и подключение кабеля 35 кВ на участке от ВЭУ№13 до ВЭУ№12</t>
  </si>
  <si>
    <t>Прокладка и подключение кабеля 35 кВ на участке от ВЭУ№11 до ПС35/110 кВ</t>
  </si>
  <si>
    <t>Монтаж БМЗ АСУ</t>
  </si>
  <si>
    <t>Прокладка и подключение кабеля ВОЛС на участке от ВЭУ№1 до ВЭУ№4</t>
  </si>
  <si>
    <t>Прокладка и подключение кабеля ВОЛС на участке от ВЭУ№4 до ВЭУ№5</t>
  </si>
  <si>
    <t>Прокладка и подключение кабеля ВОЛС на участке от ВЭУ№2 до ВЭУ№3</t>
  </si>
  <si>
    <t>Прокладка и подключение кабеля ВОЛС на участке от ВЭУ№6 до ВЭУ№10</t>
  </si>
  <si>
    <t>Прокладка и подключение кабеля ВОЛС на участке от ВЭУ№10 до ПС35/110 кВ</t>
  </si>
  <si>
    <t>Прокладка и подключение кабеля ВОЛС на участке от ВЭУ№1 до ВЭУ№2</t>
  </si>
  <si>
    <t>Прокладка и подключение кабеля ВОЛС на участке от ВЭУ№5 до ВЭУ№6</t>
  </si>
  <si>
    <t>Прокладка и подключение кабеля ВОЛС на участке от ВЭУ№3 до ПС35/110 кВ</t>
  </si>
  <si>
    <t>Прокладка и подключение кабеля ВОЛС на участке от ВЭУ№11 до ВЭУ№7</t>
  </si>
  <si>
    <t>Прокладка и подключение кабеля ВОЛС на участке от ВЭУ№7 до ВЭУ№8</t>
  </si>
  <si>
    <t>Прокладка и подключение кабеля ВОЛС на участке от ВЭУ№8 до ВЭУ№9</t>
  </si>
  <si>
    <t>Прокладка и подключение кабеля ВОЛС на участке от ВЭУ№9 до ВЭУ№14</t>
  </si>
  <si>
    <t>Прокладка и подключение кабеля ВОЛС на участке от ВЭУ№14 до ВЭУ№13</t>
  </si>
  <si>
    <t>Прокладка и подключение кабеля ВОЛС на участке от ВЭУ№13 до ВЭУ№12</t>
  </si>
  <si>
    <t>Прокладка и подключение кабеля ВОЛС на участке от ВЭУ№12 до ВЭУ№11</t>
  </si>
  <si>
    <t>Прокладка и подключение кабеля ВОЛС на участке от ВЭУ№11 до ПС35/110 кВ</t>
  </si>
  <si>
    <t>Дата начала</t>
  </si>
  <si>
    <t>Дата окончания</t>
  </si>
  <si>
    <t>№ события (ответственность Заказчика) влияющего на начало работ</t>
  </si>
  <si>
    <t>События (ответственность Заказчика)</t>
  </si>
  <si>
    <t>Монтаж ВЭУ№1</t>
  </si>
  <si>
    <t>Монтаж ВЭУ№4</t>
  </si>
  <si>
    <t>Монтаж ВЭУ№2</t>
  </si>
  <si>
    <t>Монтаж ВЭУ№5</t>
  </si>
  <si>
    <t>Монтаж ВЭУ№3</t>
  </si>
  <si>
    <t>Монтаж ВЭУ№6</t>
  </si>
  <si>
    <t>Монтаж ВЭУ№10</t>
  </si>
  <si>
    <t>Монтаж ВЭУ№11</t>
  </si>
  <si>
    <t>Монтаж ВЭУ№7</t>
  </si>
  <si>
    <t>Монтаж ВЭУ№8</t>
  </si>
  <si>
    <t>Монтаж ВЭУ№9</t>
  </si>
  <si>
    <t>Монтаж ВЭУ№14</t>
  </si>
  <si>
    <t>Монтаж ВЭУ№13</t>
  </si>
  <si>
    <t>Монтаж ВЭУ№12</t>
  </si>
  <si>
    <t>Монтаж межшкафных кабельных соединений</t>
  </si>
  <si>
    <t>Пусконаладочные работы системы АИИСКУЭ включая связь с ВЭУ</t>
  </si>
  <si>
    <t>Пусконаладочные работы системы СОТИАССО включая связь с ВЭУ</t>
  </si>
  <si>
    <t>Поставка кабелей ВОЛС</t>
  </si>
  <si>
    <t>Монтаж кабельных связей и Локальная ПНР системы ОПРЧ</t>
  </si>
  <si>
    <t>8, 18</t>
  </si>
  <si>
    <t>Монтаж системы видеонаблюдения</t>
  </si>
  <si>
    <t>БМЗ и ячейки КРУ-35 кВ смонтированы</t>
  </si>
  <si>
    <t>Монтаж системы СКУД</t>
  </si>
  <si>
    <t>Монтаж системы отпугивания птиц</t>
  </si>
  <si>
    <t xml:space="preserve"> Монтаж и наладка системы охранно-пожарной сигнализации и СОУЭ</t>
  </si>
  <si>
    <t>Устройство кабельных траншей на участке от ВЭУ№1 до ВЭУ№2 (ВОЛС)</t>
  </si>
  <si>
    <t>Устройство кабельных траншей на участке от ВЭУ№5 до ВЭУ№6 (ВОЛС)</t>
  </si>
  <si>
    <t>Устройство кабельных траншей на участке от ВЭУ№12 до ПС35/110 кВ (ВОЛС)</t>
  </si>
  <si>
    <t>Устройство кабельных траншей на участке от ВЭУ№1 до ВЭУ№4 (35 кВ и ВОЛС)</t>
  </si>
  <si>
    <t>Устройство кабельных траншей на участке от ВЭУ№4 до ВЭУ№5 (35 кВ и ВОЛС)</t>
  </si>
  <si>
    <t>Устройство кабельных траншей на участке от ВЭУ№2 до ВЭУ№3 (35 кВ и ВОЛС)</t>
  </si>
  <si>
    <t>Устройство кабельных траншей на участке от ВЭУ№3 до ВЭУ№6 (35 кВ и ВОЛС)</t>
  </si>
  <si>
    <t>Устройство кабельных траншей на участке от ВЭУ№6 до ВЭУ№10 (35 кВ и ВОЛС)</t>
  </si>
  <si>
    <t>Устройство кабельных траншей на участке от ВЭУ№10 до ПС35/110 кВ (35 кВ и ВОЛС)</t>
  </si>
  <si>
    <t>Устройство кабельных траншей на участке от ВЭУ№11 до ВЭУ№7 (35 кВ и ВОЛС)</t>
  </si>
  <si>
    <t>Устройство кабельных траншей на участке от ВЭУ№7 до ВЭУ№8 (35 кВ и ВОЛС)</t>
  </si>
  <si>
    <t>Устройство кабельных траншей на участке от ВЭУ№8 до ВЭУ№9 (35 кВ и ВОЛС)</t>
  </si>
  <si>
    <t>Устройство кабельных траншей на участке от ВЭУ№9 до ВЭУ№14 (35 кВ и ВОЛС)</t>
  </si>
  <si>
    <t>Устройство кабельных траншей на участке от ВЭУ№14 до ВЭУ№13 (35 кВ и ВОЛС)</t>
  </si>
  <si>
    <t>Устройство кабельных траншей на участке от ВЭУ№13 до ВЭУ№12 (35 кВ и ВОЛС)</t>
  </si>
  <si>
    <t>Устройство кабельных траншей на участке от ВЭУ№11 до ПС35/110 кВ (35 кВ и ВОЛС)</t>
  </si>
  <si>
    <t>Устройство кабельных траншей на участке от ВЭУ№5 до ВЭУ№2 (35 кВ)</t>
  </si>
  <si>
    <t>Календарный план выполнения комплекса электромонтажных и пусконаладочных работ вспомогательного оборудования ВЭС в рамках проекта «Строительство ветряной электрической станции установленной мощностью 2х25 МВт в Ульяновской области»</t>
  </si>
  <si>
    <t>Кольцо 1. Кабель АСУТП</t>
  </si>
  <si>
    <t xml:space="preserve">   Прокладка и подключение кабеля АСУ ВЭУ№1 - ВЭУ№4</t>
  </si>
  <si>
    <t xml:space="preserve">   Прокладка и подключение кабеля АСУ ВЭУ№1 - ВЭУ№2</t>
  </si>
  <si>
    <t xml:space="preserve">   Прокладка и подключение кабеля АСУ ВЭУ№4 - ВЭУ№5</t>
  </si>
  <si>
    <t xml:space="preserve">   Прокладка и подключение кабеля АСУ ВЭУ№2 - ВЭУ№3</t>
  </si>
  <si>
    <t xml:space="preserve">   Прокладка и подключение кабеля АСУ ВЭУ№5 - ВЭУ№6</t>
  </si>
  <si>
    <t xml:space="preserve">   Прокладка и подключение кабеля АСУ ВЭУ№6 - ВЭУ№10</t>
  </si>
  <si>
    <t xml:space="preserve">   Прокладка и подключение кабеля АСУ ВЭУ№10 - Модуль АСУ шкаф SCADA</t>
  </si>
  <si>
    <t xml:space="preserve">   Прокладка и подключение кабеля АСУ ВЭУ№3 - Модуль АСУ шкаф SCADA</t>
  </si>
  <si>
    <t>Кольцо 2. Кабель АСУТП</t>
  </si>
  <si>
    <t xml:space="preserve">   Прокладка и подключение кабеля АСУ ВЭУ№11 - ВЭУ№7</t>
  </si>
  <si>
    <t xml:space="preserve">   Прокладка и подключение кабеля АСУ ВЭУ№7 - ВЭУ№8</t>
  </si>
  <si>
    <t xml:space="preserve">   Прокладка и подключение кабеля АСУ ВЭУ№8 - ВЭУ№9</t>
  </si>
  <si>
    <t xml:space="preserve">   Прокладка и подключение кабеля АСУ ВЭУ№12 - ВЭУ№13</t>
  </si>
  <si>
    <t xml:space="preserve">   Прокладка и подключение кабеля АСУ ВЭУ№13 - ВЭУ№14</t>
  </si>
  <si>
    <t xml:space="preserve">   Прокладка и подключение кабеля АСУ ВЭУ№9 - ВЭУ№14</t>
  </si>
  <si>
    <t xml:space="preserve">   Прокладка и подключение кабеля АСУ ВЭУ№12 - Модуль АСУ (Шкаф SCADA)</t>
  </si>
  <si>
    <t xml:space="preserve">   Прокладка и подключение кабеля АСУ ВЭУ№11 - Модуль АСУ (Шкаф SCADA)</t>
  </si>
  <si>
    <t>Наладка оборудования (локальная)</t>
  </si>
  <si>
    <t>Монтаж кабельных конструкций</t>
  </si>
  <si>
    <t>Изготовление и поставка оборудования АИИСКУЭ</t>
  </si>
  <si>
    <t>Монтаж шкафов системы АИИСКУЭ в БМЗ АСУ</t>
  </si>
  <si>
    <t>Пусконаладочные работы системы АИИСКУЭ в БМЗ АСУ (Локальная наладка)</t>
  </si>
  <si>
    <t>Пусконаладочные работы системы СОТИАССО в БМЗ АСУ (Локальная наладка)</t>
  </si>
  <si>
    <t>Монтаж БМЗ АСУ на ростверк</t>
  </si>
  <si>
    <t xml:space="preserve">Расстановка шкафов входящих в в комплектную поставку поставку </t>
  </si>
  <si>
    <t>Монтаж системы СОТИАССО в БМЗ АСУ</t>
  </si>
  <si>
    <t>Монтаж межкафных соединений АИИСКУЭ</t>
  </si>
  <si>
    <t>Монтаж системы ОПРЧ в БМЗ АСУ</t>
  </si>
  <si>
    <t>Реализация АСУТП</t>
  </si>
  <si>
    <t>Монтаж шкафов САУ ВЭУ (шкаф SCADA и шкаф PCC) в модуле АСУ</t>
  </si>
  <si>
    <t>Монтаж и подключение кабелей питания и кабелей ЛВС к шкафам САУ ВЭУ</t>
  </si>
  <si>
    <t>1-14.</t>
  </si>
  <si>
    <t>Реализация системы связи</t>
  </si>
  <si>
    <t>Изготовление и поставка оборудования СОТИАССО</t>
  </si>
  <si>
    <t>Изготовление и поставка оборудования системы связи</t>
  </si>
  <si>
    <t>Монтаж оборудования системы связи в БМЗ АСУ</t>
  </si>
  <si>
    <t>Монтаж межкафных соединений системы связи</t>
  </si>
  <si>
    <t>Пусконаладочные работы системы связи</t>
  </si>
  <si>
    <t>Пусконаладочные работы системы связи включая связь с ВЭУ</t>
  </si>
  <si>
    <t>Сдача системы связи в опытную эксплуатацию</t>
  </si>
  <si>
    <t>Проведение опытной эксплуатации системы связи</t>
  </si>
  <si>
    <t>Сдача системы связи в промышленную эксплуатацию</t>
  </si>
  <si>
    <t>Обучение оперативного и ремонтного персонала Заказчика особенностям работы с внедряемой системой связи</t>
  </si>
  <si>
    <t>03N17D-10UHG-2004-ED.2</t>
  </si>
  <si>
    <t>03N17D-10UHG-2006-CS</t>
  </si>
  <si>
    <t>03N17D-10UHG-2009-ED</t>
  </si>
  <si>
    <t>03N17D-10UHG-2007-ED</t>
  </si>
  <si>
    <t>Изготовление и поставка оборудования ОПРЧ</t>
  </si>
  <si>
    <t>Комплексные испытания на соотвесвие ОПРЧ требованиям СО ЕЭС</t>
  </si>
  <si>
    <t>Система ОПРЧ</t>
  </si>
  <si>
    <t>Поставка шкафов (оборудование) и материалов системы видеонаблюдения</t>
  </si>
  <si>
    <t>Монтаж оборудования системы видеонаблюдения в БМЗ АСУ</t>
  </si>
  <si>
    <t>ПНР системы видеонаблюдения на ВЭУ</t>
  </si>
  <si>
    <t>Поставка шкафов (оборудование) и материалов системы СКУД</t>
  </si>
  <si>
    <t>Монтаж оборудования системы СКУД в БМЗ АСУ</t>
  </si>
  <si>
    <t>Поставка шкафов (оборудование) и материалов системы отпугивания птиц</t>
  </si>
  <si>
    <t>Монтаж оборудования системы отпугивания птиц в БМЗ АСУ</t>
  </si>
  <si>
    <t>Поставка шкафов (оборудование) и материалов системы охранно-пожарной сигнализации и СОУЭ</t>
  </si>
  <si>
    <t>Монтаж оборудования системы  системы охранно-пожарной сигнализации и СОУЭ в БМЗ АСУ</t>
  </si>
  <si>
    <t>ПНР системы СКУД на ВЭУ</t>
  </si>
  <si>
    <t>ПНР системы отпугивания птиц на ВЭУ</t>
  </si>
  <si>
    <t>Монтаж системы СКУД на ВЭУ</t>
  </si>
  <si>
    <t>Монтаж системы отпугивания птиц на ВЭУ</t>
  </si>
  <si>
    <t>Монтаж системы охранно-пожарной сигнализации и СОУЭ на ВЭУ</t>
  </si>
  <si>
    <t>ПНР системы охранно-пожарной сигнализации и СОУЭ на ВЭУ</t>
  </si>
  <si>
    <t>Монтаж и подключение кабельных цепей от шкафа PCC до БМЗ КРУ-35 кВ</t>
  </si>
  <si>
    <t>Монтаж и подключение контрольных кабелей измерительных цепей и цепей сигнализации до шкафов смежных систем, размещенных в модуле АСУ</t>
  </si>
  <si>
    <t>Наладка САУ ВЭУ</t>
  </si>
  <si>
    <t>Передача в монтаж БМЗ АСУ в комплекте с НКУ-0,4 кВ и ШОТ</t>
  </si>
  <si>
    <t>Передача фундамента с ростверком под БМЗ АСУ</t>
  </si>
  <si>
    <t>03N17D-10UHG-2005-ED</t>
  </si>
  <si>
    <t>Прокладка кабелей ВОЛС и АСУТП</t>
  </si>
  <si>
    <t>Подача напряжение на оборудование ВЭУ1-14</t>
  </si>
  <si>
    <t>Выполнить ревизию всех измерительных каналов, входящих в состав АИИС КУЭ и маркирование средств учета</t>
  </si>
  <si>
    <t>Разработать в соответствии с ГОСТ эксплуатационную документацию</t>
  </si>
  <si>
    <t>Выполнить утверждение АИИС КУЭ как единичного типа средства измерения (получение Свидетельства об утверждении единичного типа СИ) и внести АИИС КУЭ в Госреестр средств измерения (Для подтверждения соответствия АИИСКУЭ классу А)</t>
  </si>
  <si>
    <t>Выполнить поверку АИИСКУЭ (Для подтверждения соответствия АИИСКУЭ классу А)</t>
  </si>
  <si>
    <t>Разработать и аттестовать методику выполнения измерений  и внести их в Федеральный реестр (Для подтверждения соответствия АИИСКУЭ классу А)</t>
  </si>
  <si>
    <t>Разработать в соответствии с ГОСТ 34.201-89 эксплуатационную документацию и согласовать ее с Заказчиком</t>
  </si>
  <si>
    <t>Головная пусконаладка</t>
  </si>
  <si>
    <t>Подготовительные работы</t>
  </si>
  <si>
    <t>Подготовка и согласование перечня документации, программ (индивидуальных испытаний, измерении, постановки под напряжение оборудования и т.д.) необходимой для проведения ПНР и сдачи объекта в эксплуатацию</t>
  </si>
  <si>
    <t>Разработка (на основании согласованного перечня документации) и согласование документации и программ проведения:
индивидуальных и функциональных испытаний, измерений, постановки под напряжение оборудования, временных схем, пробных пусков, комплексного опробования и аттестации мощности УВЭС 35 МВт</t>
  </si>
  <si>
    <t>Разработка и согласование графика проведения: индивидуальных и функциональных испытаний, измерений, постановки под напряжение оборудования, временных схем, пробных пусков, комплексного опробования и аттестации мощности УВЭС 35 МВт</t>
  </si>
  <si>
    <t>Разработка и согласование эксплуатационной документации</t>
  </si>
  <si>
    <t>Подготовка и согласование с Заказчиком перечня эксплуатационной документации</t>
  </si>
  <si>
    <t>Подготовка и согласование пакета эксплуатационной документации и эксплуатационных схем</t>
  </si>
  <si>
    <t>Проведение испытаний и наладки оборудования</t>
  </si>
  <si>
    <t>Проведения Комплексной наладки ВЭС</t>
  </si>
  <si>
    <t>Проведение комплексной наладки (при участии Заказчика и Подрядчика), всего оборудования входящего в состав комплекса, но не ограничиваясь: КИП, генератор и вспомогательное оборудование ВЭУ, КТП-35/0,69кВ, кабельные линии 35 и 0,69кВ, КРУ-35кВ, ПС-110/35кВ, СОПТ, РУ-0,4кВ, РЗА, АСУ ТП, ОПС и видеонаблюдение, сети связь, АИИСКУЭ, СОТИАССО и АСУ ТП ЭТО и контрольных испытаний на подтверждение эксплуатационных показателей с последующим оформлением акта передачи оборудования</t>
  </si>
  <si>
    <t>Проверка шумовых показателей ВЭУ</t>
  </si>
  <si>
    <t>Корректировка эксплуатационной документации</t>
  </si>
  <si>
    <t>с даты указанной в УНР</t>
  </si>
  <si>
    <t>30 календарных дней с даты начала работ</t>
  </si>
  <si>
    <t>14 календарных дней с даты начала работ</t>
  </si>
  <si>
    <t>Выдача уведомления о начале работ на устройство кабельных траншей под силовой кабель 35 кВ и ВОЛС</t>
  </si>
  <si>
    <t>УНР4</t>
  </si>
  <si>
    <t>УНР5</t>
  </si>
  <si>
    <t>№ УНР распространяющего свое действие на выполнение работы</t>
  </si>
  <si>
    <t>УНР6</t>
  </si>
  <si>
    <t>УНР7</t>
  </si>
  <si>
    <t>УНР8</t>
  </si>
  <si>
    <t>УНР9</t>
  </si>
  <si>
    <t>УНР10</t>
  </si>
  <si>
    <t>Пусконаладочные работы системы связи ВЭУ</t>
  </si>
  <si>
    <t>Пусконаладочные работы системы СОТИАССО ВЭУ</t>
  </si>
  <si>
    <t>Пусконаладочные работы системы АИИСКУЭ ВЭУ</t>
  </si>
  <si>
    <t>УНР11</t>
  </si>
  <si>
    <t>УНР12</t>
  </si>
  <si>
    <t>Проведение индивидуальных и функциональных испытаний оборудования и систем при участии шеф-инженеров поставщиков оборудования с оформлением актов индивидуальных и функциональных испытаний оборудования УВЭС 35 МВт. В том числе приемка оборудования ВЭУ и всего оборудования УВЭС 35 МВт из монтажа, контроль проведения индивидуальных испытаний, проводимых ПСД на УВЭС 35 МВт и координация взаимодейстия ПСД и шеф-инженеров поставщиков оборудования. Проведение холостой прокрутки (статические испытания) ВЭУ. Работы выполняются в соотвествии с согласованными программами проведения: индивидуальных и функциональных испытаний, измерений, постановки под напряжение оборудования, временных схем, пробных пусков, проведение наладки с постановкой под напряжение ВЭУ</t>
  </si>
  <si>
    <t>Динамическая наладка (прокрутки) ВЭУ. Синхронизация с сетью</t>
  </si>
  <si>
    <t>УНР13</t>
  </si>
  <si>
    <t>Монтаж системы видеонаблюдения на ВЭУ 1-14</t>
  </si>
  <si>
    <t>Монтаж системы СКУД на ВЭУ 1-14</t>
  </si>
  <si>
    <t>Монтаж системы отпугивания птиц на ВЭУ 1-14</t>
  </si>
  <si>
    <t>Монтаж системы охранно-пожарной сигнализации и СОУЭ на ВЭУ 1-14</t>
  </si>
  <si>
    <t>УНР14</t>
  </si>
  <si>
    <t>УНР15</t>
  </si>
  <si>
    <t>УНР16</t>
  </si>
  <si>
    <t>УНР17</t>
  </si>
  <si>
    <t>УНР18</t>
  </si>
  <si>
    <t>УНР19</t>
  </si>
  <si>
    <t>УНР20</t>
  </si>
  <si>
    <t>УНР21</t>
  </si>
  <si>
    <t>УНР22</t>
  </si>
  <si>
    <t>УНР23</t>
  </si>
  <si>
    <t>УНР24</t>
  </si>
  <si>
    <t>УНР25</t>
  </si>
  <si>
    <t>УНР26</t>
  </si>
  <si>
    <t>УНР27</t>
  </si>
  <si>
    <t>УНР28</t>
  </si>
  <si>
    <t>УНР29</t>
  </si>
  <si>
    <t>УНР30</t>
  </si>
  <si>
    <t>УНР31</t>
  </si>
  <si>
    <t>УНР32</t>
  </si>
  <si>
    <t>УНР33</t>
  </si>
  <si>
    <t>УНР34</t>
  </si>
  <si>
    <t>УНР35</t>
  </si>
  <si>
    <t>УНР36</t>
  </si>
  <si>
    <t>УНР37</t>
  </si>
  <si>
    <t>УНР38</t>
  </si>
  <si>
    <t>УНР39</t>
  </si>
  <si>
    <t>УНР40</t>
  </si>
  <si>
    <t>УНР41</t>
  </si>
  <si>
    <t>УНР42</t>
  </si>
  <si>
    <t>УНР43</t>
  </si>
  <si>
    <t>УНР44</t>
  </si>
  <si>
    <t>УНР45</t>
  </si>
  <si>
    <t>УНР46</t>
  </si>
  <si>
    <t>УНР47</t>
  </si>
  <si>
    <t>УНР48</t>
  </si>
  <si>
    <t>УНР49</t>
  </si>
  <si>
    <t>УНР50</t>
  </si>
  <si>
    <t>УНР51</t>
  </si>
  <si>
    <t>УНР52</t>
  </si>
  <si>
    <t>УНР53</t>
  </si>
  <si>
    <t>УНР54</t>
  </si>
  <si>
    <t>УНР55</t>
  </si>
  <si>
    <t>УНР56</t>
  </si>
  <si>
    <t>УНР57</t>
  </si>
  <si>
    <t>УНР58</t>
  </si>
  <si>
    <t>УНР59</t>
  </si>
  <si>
    <t>УНР60</t>
  </si>
  <si>
    <t>УНР61</t>
  </si>
  <si>
    <t>УНР62</t>
  </si>
  <si>
    <t>УНР63</t>
  </si>
  <si>
    <t>УНР64</t>
  </si>
  <si>
    <t>УНР65</t>
  </si>
  <si>
    <t>УНР66</t>
  </si>
  <si>
    <t>УНР67</t>
  </si>
  <si>
    <t>УНР68</t>
  </si>
  <si>
    <t>УНР69</t>
  </si>
  <si>
    <t>УНР70</t>
  </si>
  <si>
    <t>УНР71</t>
  </si>
  <si>
    <t>УНР72</t>
  </si>
  <si>
    <t>УНР73</t>
  </si>
  <si>
    <t>УНР74</t>
  </si>
  <si>
    <t>УНР75</t>
  </si>
  <si>
    <t>УНР76</t>
  </si>
  <si>
    <t>УНР77</t>
  </si>
  <si>
    <t>УНР78</t>
  </si>
  <si>
    <t>УНР79</t>
  </si>
  <si>
    <t>УНР80</t>
  </si>
  <si>
    <t>УНР81</t>
  </si>
  <si>
    <t>УНР82</t>
  </si>
  <si>
    <t>УНР83</t>
  </si>
  <si>
    <t>УНР84</t>
  </si>
  <si>
    <t>УНР85</t>
  </si>
  <si>
    <t>УНР86</t>
  </si>
  <si>
    <t>Шифр ПД</t>
  </si>
  <si>
    <t>Устройство системы АИИСКУЭ</t>
  </si>
  <si>
    <t>Комплексная наладка системы АИИСКУЭ ВЭУ и БМЗ АСУ включая проведение испытаний, сдачу и проведение опытной эксплуатации, а также сдачу в промышленную эксплуатацию, получение акта о соответствии АИИСКУЭ техническим требованиям по классу «N»</t>
  </si>
  <si>
    <t>Комплексная наладка системы СОТИАССО ВЭУ и БМЗ АСУ включая проведение испытаний, сдачу и проведение опытной эксплуатации, а также сдачу в промышленную эксплуатацию</t>
  </si>
  <si>
    <t>Монтаж шкафов, связей и наладка системы связи в БМЗ АСУ</t>
  </si>
  <si>
    <t>Комплексная наладка системы связи ВЭУ и БМЗ АСУ включая сдачу и проведение опытной эксплуатации, а также сдачу в промышленную эксплуатацию</t>
  </si>
  <si>
    <t>Устройство системы АСУТП</t>
  </si>
  <si>
    <t>Монтаж шкафов SCADA и PCC, межшкафные кабельные связи в БМЗ АСУ</t>
  </si>
  <si>
    <t>Подключение кабельных цепей АСУ ВЭУ к БМЗ АСУ</t>
  </si>
  <si>
    <t>Комплексные испытания САУ ВЭУ и БМЗ АСУ</t>
  </si>
  <si>
    <t>Сдача и проведение опытной эксплуатации, а также сдачу в промышленную эксплуатацию</t>
  </si>
  <si>
    <t>Изготовление и поставка оборудования системы видеонаблюдения: в течение 60 (шестидесяти) календарных дней с даты, указанной в УНР Заказчика.</t>
  </si>
  <si>
    <t>Монтаж оборудования и кабельных связей системы видеонаблюдения в БМЗ АСУ: в течение 16 (Шестнадцати) календарных дней с даты, указанной в УНР Заказчика</t>
  </si>
  <si>
    <t>Устройство системы видеонаблюдения</t>
  </si>
  <si>
    <t>Примечание</t>
  </si>
  <si>
    <t>Изготовление и поставка оборудования системы СКУД: в течение 60 (шестидесяти) календарных дней с даты, указанной в УНР Заказчика.</t>
  </si>
  <si>
    <t>Монтаж оборудования и кабельных связей системы СКУД в БМЗ АСУ: в течение 16 (Шестнадцати) календарных дней с даты, указанной в УНР Заказчика</t>
  </si>
  <si>
    <t>Устройство системы СКУД</t>
  </si>
  <si>
    <t>ПНР системы СКУД</t>
  </si>
  <si>
    <t>Устройство системы отпугивания птиц</t>
  </si>
  <si>
    <t>Изготовление и поставка оборудования системы Отпугивания птиц</t>
  </si>
  <si>
    <t>Монтаж оборудования и кабельных связей системы отпугивания птиц в БМЗ АСУ</t>
  </si>
  <si>
    <t>ПНР системы отпугивания птиц</t>
  </si>
  <si>
    <t>Изготовление и поставка оборудования системы ОПС и СОУЭ: в течение 60 (шестидесяти) календарных дней с даты, указанной в УНР Заказчика.</t>
  </si>
  <si>
    <t>Монтаж оборудования и кабельных связей системы ОПС и СОУЭ: в течение 16 (Шестнадцати) календарных дней с даты, указанной в УНР Заказчика</t>
  </si>
  <si>
    <t>Устройство системы ОПС и СОУЭ</t>
  </si>
  <si>
    <t>ПНР системы ОПС и СОУЭ</t>
  </si>
  <si>
    <t>Изготовление и поставка оборудования системы ОПРЧ: в течение 60 (шестидесяти) календарных дней с даты, указанной в УНР Заказчика.</t>
  </si>
  <si>
    <t>Монтаж системы ОПРЧ, кабельных связей и локальная наладка в БМЗ АСУ: : в течение 20 (Двадцати) календарных дней с даты, указанной в УНР Заказчика.</t>
  </si>
  <si>
    <t>Комплексные испытания на соответствие ОПРЧ требования СО ЕЭС</t>
  </si>
  <si>
    <t>Устройство системы ОПРЧ</t>
  </si>
  <si>
    <t>Устройство системы ЦСТИ</t>
  </si>
  <si>
    <t>Изготовление и поставка оборудования ЦСТИ</t>
  </si>
  <si>
    <t>Монтаж шкафов, кабельных связей и наладка системы ЦСТИ в БМЗ АСУ</t>
  </si>
  <si>
    <t>Комплексная наладка системы ЦСТИ ВЭУ и БМЗ АСУ включая сдачу и проведение опытной эксплуатации, а также сдачу в промышленную эксплуатацию</t>
  </si>
  <si>
    <t>Кабельные траншеи под силовой кабель 35 кВ и ВОЛС</t>
  </si>
  <si>
    <t>Прокладка кабеля 35 кВ (ВЭУ)</t>
  </si>
  <si>
    <t>В течение 6 (шести) календарных дней на один участок с даты, указанной в УНР Заказчика. (Параллельное выполнение работ возможно, но не более чем на двух участках одновременно).</t>
  </si>
  <si>
    <t>Прокладка кабелей ВОЛС (ВЭУ)</t>
  </si>
  <si>
    <t>Прокладка кабелей АСУ (ВЭУ)</t>
  </si>
  <si>
    <t>Разработка и согласование проекта внедрения ЦСТИ</t>
  </si>
  <si>
    <t>Прокладка кабеля 35 кВ (ВЭУ). Участок от ВЭУ№___ до ВЭУ№___</t>
  </si>
  <si>
    <t>Прокладка кабелей ВОЛС (ВЭУ). Участок от ВЭУ№___ до ВЭУ№___</t>
  </si>
  <si>
    <t>Прокладка кабелей АСУ (ВЭУ). Участок от ВЭУ№___ до ВЭУ№___</t>
  </si>
  <si>
    <t xml:space="preserve">Получение акта о соответствии АИИСКУЭ техническим требованиям по классу «А» </t>
  </si>
  <si>
    <t>2</t>
  </si>
  <si>
    <t>3</t>
  </si>
  <si>
    <t>3.3</t>
  </si>
  <si>
    <t>3.4</t>
  </si>
  <si>
    <t>3.5</t>
  </si>
  <si>
    <t>3.6</t>
  </si>
  <si>
    <t>4</t>
  </si>
  <si>
    <t>4.1</t>
  </si>
  <si>
    <t>4.2</t>
  </si>
  <si>
    <t>4.3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</si>
  <si>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</si>
  <si>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</si>
  <si>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</si>
  <si>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</si>
  <si>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</si>
  <si>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</si>
  <si>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</si>
  <si>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</si>
  <si>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</si>
  <si>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</si>
  <si>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</si>
  <si>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</si>
  <si>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</si>
  <si>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</si>
  <si>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7.4</t>
  </si>
  <si>
    <t>8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</si>
  <si>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</si>
  <si>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</si>
  <si>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</si>
  <si>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</si>
  <si>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</si>
  <si>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</si>
  <si>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</si>
  <si>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</si>
  <si>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</si>
  <si>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10</t>
  </si>
  <si>
    <t>10.1</t>
  </si>
  <si>
    <t>10.2</t>
  </si>
  <si>
    <t>10.3</t>
  </si>
  <si>
    <t>11</t>
  </si>
  <si>
    <t>11.1</t>
  </si>
  <si>
    <t>11.2</t>
  </si>
  <si>
    <t>11.3</t>
  </si>
  <si>
    <t>11.4</t>
  </si>
  <si>
    <t>11.5</t>
  </si>
  <si>
    <t>12</t>
  </si>
  <si>
    <t>12.1</t>
  </si>
  <si>
    <t>13</t>
  </si>
  <si>
    <t>13.1</t>
  </si>
  <si>
    <t>14</t>
  </si>
  <si>
    <t>14.1</t>
  </si>
  <si>
    <t>15</t>
  </si>
  <si>
    <t>15.1</t>
  </si>
  <si>
    <t>16</t>
  </si>
  <si>
    <t>16.1</t>
  </si>
  <si>
    <t>16.1.1</t>
  </si>
  <si>
    <t>16.1.2</t>
  </si>
  <si>
    <t>16.1.3</t>
  </si>
  <si>
    <t>16.2</t>
  </si>
  <si>
    <t>16.2.1</t>
  </si>
  <si>
    <t>16.2.2</t>
  </si>
  <si>
    <t>16.3</t>
  </si>
  <si>
    <t>16.3.1</t>
  </si>
  <si>
    <t>16.3.2</t>
  </si>
  <si>
    <t>16.4</t>
  </si>
  <si>
    <t>16.4.1</t>
  </si>
  <si>
    <t>16.4.2</t>
  </si>
  <si>
    <t>16.4.3</t>
  </si>
  <si>
    <t>Монтаж модуля АСУ</t>
  </si>
  <si>
    <t>Монтаж шкафов, связей и наладка системы АИИСКУЭ в БМЗ АСУ, резервном щите управления</t>
  </si>
  <si>
    <t>Монтаж оборудования и наладка системы АИИСКУЭ в УЩУ</t>
  </si>
  <si>
    <t>Изготовление и поставка оборудования СОТИАССО (включая СПД СОТИ АССО, технологической телефонной связи, КИСУ ПАК «MODES-Terminal)</t>
  </si>
  <si>
    <t>Устройство системы СОТИАССО (включая СПД СОТИ АССО, технологической телефонной связи, КИСУ ПАК «MODES-Terminal)</t>
  </si>
  <si>
    <t>Разработка техно-рабочего проекта системы СОТИАССО (включая СПД СОТИ АССО, технологической телефонной связи, КИСУ ПАК «MODES-Terminal)</t>
  </si>
  <si>
    <t>Монтаж шкафов, связей и наладка системы СОТИАССО (включая СПД СОТИ АССО, технологической телефонной связи, КИСУ ПАК «MODES-Terminal)</t>
  </si>
  <si>
    <t>Выдача УНР, на этап 2.6, после получения акта о соответствии класса «N»</t>
  </si>
  <si>
    <t>4.4</t>
  </si>
  <si>
    <t>Монтаж и наладка оборудования диспетерской, технологической и телефонной связи на ВЭУ№___</t>
  </si>
  <si>
    <t>Устройство системы диспетерской, технологической и телефонной связи</t>
  </si>
  <si>
    <t>4.5</t>
  </si>
  <si>
    <t>Монтаж и наладка оборудования АСУ ВЭУ в УЩУ</t>
  </si>
  <si>
    <t>5.5</t>
  </si>
  <si>
    <t>Монтаж и пусконаладка оборудования системы видеонаблюдения на ВЭУ№___</t>
  </si>
  <si>
    <t>Комплексаная пусконаладка системы видеонаблюдения</t>
  </si>
  <si>
    <t>Монтаж и наладка оборудования диспетерской, технологической и телефонной связи в УЩУ</t>
  </si>
  <si>
    <t>6.5</t>
  </si>
  <si>
    <t>Монтаж и наладка оборудования системы видеонаблюдения в УЩУ</t>
  </si>
  <si>
    <t>Монтаж и наладка оборудования системы СКУД в УЩУ</t>
  </si>
  <si>
    <t>7.5</t>
  </si>
  <si>
    <t>Монтаж и наладка оборудования системы СКУД на ВЭУ№___</t>
  </si>
  <si>
    <t>Монтаж оборудования системы отпугивания птиц на ВЭУ№___</t>
  </si>
  <si>
    <t>Монтаж оборудования системы ОПС и СОУЭ на ВЭУ№____</t>
  </si>
  <si>
    <t>Монтаж оборудования системы ЦСТИ на ВЭУ№___</t>
  </si>
  <si>
    <t>В течение 5 (пяти) календарных дней на одной ВЭУ с даты, указанной в УНР Заказчика. 
(Параллельное выполнение работ возможно, но не более чем на четырех ВЭУ одновременно).</t>
  </si>
  <si>
    <t>03N17D-10UHG-2004-ED.1</t>
  </si>
  <si>
    <t>№ Комплекса работ</t>
  </si>
  <si>
    <t>1</t>
  </si>
  <si>
    <t>Монтаж БМЗ АСУ на ростверк, устройство площадок и лестниц.</t>
  </si>
  <si>
    <t>Монтаж кабельных конструкций и заземления.</t>
  </si>
  <si>
    <t>Наладка оборудования (локальная) и подготовка исполнительной документации (ИД).</t>
  </si>
  <si>
    <t>Монтаж питающих и межшкафных кабельных соединений</t>
  </si>
  <si>
    <t>Получение акта о соответствии АИИСКУЭ техническим требованиям по классу «N»</t>
  </si>
  <si>
    <t>203N17D-10UHG-2006-CS</t>
  </si>
  <si>
    <t>03N17D-10UHG-2004-ED.</t>
  </si>
  <si>
    <t>Создание сетей связи</t>
  </si>
  <si>
    <t>Изготовление и поставка оборудования сетей связи</t>
  </si>
  <si>
    <t>Монтаж и наладка оборудования сетей связи на ВЭУ№___, включая прокладку и подключение кабелей.</t>
  </si>
  <si>
    <t>Изготовление и поставка оборудования СОТИАССО (включая СПД СОТИ АССО, диспетчерскую и технологическую телефонную связь, КИСУ ПАК "MODES-Terminal")</t>
  </si>
  <si>
    <t>Создание системы СОТИ АССО (включая СПД СОТИ АССО, диспетчерскую и технологическую телефонную связь, КИСУ ПАК "MODES-Terminal")</t>
  </si>
  <si>
    <t>Создание системы АИИС КУЭ (по Технорабочему проекту, выдаваемому в производство работ)</t>
  </si>
  <si>
    <t>Создание системы АСУТП</t>
  </si>
  <si>
    <t>Монтаж и пуско-наладка ОПРЧ</t>
  </si>
  <si>
    <t>Интеграция систем ВЭС с ЦСТИ (Дельта/8) ПАО «Фортум»</t>
  </si>
  <si>
    <t>03N17D-10UHG-2005-ED
03N17D-10UHG-2006-CS
03N17D-10UHG-2007-ED</t>
  </si>
  <si>
    <t>Расстановка шкафов входящих в комплектную поставку поставку  БМЗ АСУ</t>
  </si>
  <si>
    <t xml:space="preserve">a. Рассмотрение, анализ Проектной, Рабочей документации по объекту строительства на предмет соответствия монтируемого оборудования указанной документации, документации заводов-изготовителей оборудования, выдача к ней замечаний. 
b. Вынесение на рассмотрение Заказчика вопросов и предложений, касающихся организации работ и оптимизации сроков выполнения Строительно-монтажных и Пусконаладочных работ.
c. Подготовка и согласование с Заказчиком, перечня функциональных систем. 
d. Анализ, проверка, корректировка (в соответствии с требованиями НД РФ) Руководства по пуско-наладке ветряной турбины V126-3.6МВТ. Приведение данного руководства в соответствие с действующими НД на территории РФ, при необходимости корректировка и согласование с VESTAS. 
e. Разработка и согласование технических решений, в том числе временных схем для проведения индивидуальных, функциональных испытаний оборудования.
f. Разработка и согласование с Заказчиком перечня документации, программ (локальных, индивидуальных, функциональных испытаний, измерении, постановки под напряжение оборудования) необходимой для проведения ПНР и сдачи объекта в эксплуатацию. 
g. Разработка (на основании согласованного перечня документации) и согласование с Заказчиком плана (проекта) проведения ПНР, программ и методик проведения: индивидуальных и функциональных испытаний, измерений, постановки под напряжение оборудования, пробных пусков, комплексного опробования и аттестации мощности ВЭС 2х25 МВТ, разработанных согласно требований И 7.5.1–049–2016 «Разработка, согласование и утверждение программ испытаний, пусков, остановов, ввода в работу, вывода из работы, наладки и изменения режимов работы энергооборудования электростанций, котельных и тепловых сетей», и иной требуемой документации для реализации поручаемого Проекта. Программы испытаний, разработанные Подрядчиком должны соответствовать действующим НД (Приложение № 4 к ТЗ) и руководствам по монтажу, наладке и испытаниям завода изготовителя Программы, постановки под напряжение оборудования (для объектов диспетчеризации или участвующих в переключениях), пробных пусков, комплексного опробования и аттестации мощности ВЭС 2х25 должны, быть согласованы и с Системным оператором, смежными субъектами электроэнергетики (при необходимости).
h. Разработка и утверждение у Заказчика Координационного плана производства ПНР. Поддержание его в актуальном состоянии с целью оптимизации комплекса работ и их совмещения, в целях соблюдения условий безопасности для людей и оборудования. 
</t>
  </si>
  <si>
    <t>a. Подготовка и согласование с Заказчиком перечня эксплуатационной документации, а также разработка и согласование пакета эксплуатационной документации и эксплуатационных схем. Эксплуатационная документация должна разрабатываться в соответствии с действующим НД РФ (Приложение № 4 к ТЗ), инструкциями завода изготовителя.</t>
  </si>
  <si>
    <t>a. Участие в поузловой приемке оборудования ВЭУ, оборудования смонтированного на ПС 110/35 кВ субподрядными организациями и Подрядчиками по смежным договорам (далее - ПСД).
b. Участие в приемке оборудования ВЭУ из монтажа, (смонтированного Поставщиком ВЭУ и субподрядными организациями) совместно с Заказчиком. 
c. Проведение испытаний измерении, постановки под напряжение (локальных, индивидуальных и функциональных испытании) смонтированного оборудования (входящего в зону ответственности Подрядчика по данному ТЗ) с оформлением отчетов ПНР.  
d. Координация взаимодействия субподрядчиков, ПСД (выполняющих локальные, индивидуальные, функциональные испытания, измерения, постановку под напряжение оборудования) и шеф-инженеров поставщиков оборудования. 
e. Контроль результатов выполнения пусконаладочных работ субподрядчиками и ПСД, участие в работе приемочных и рабочих комиссиях, а также подкомиссиях.
f. Участие в приемке оборудования ВЭС 2х25 МВт из индивидуальных и функциональных испытаний с оформлением акта рабочей комиссии о приемке оборудования после соответствующих испытаний с участием представителя Заказчика и субподрядчиков. 
g. Контроль проведения индивидуальных испытаний, проводимых субподрядчиками, специалистами Поставщика ВЭУ и ПСД.
h. Участие в проведении холостой прокрутки ВЭУ. 
i. Проведение индивидуальных и функциональных испытаний оборудования и систем при участии шеф-инженеров поставщиков оборудования с оформлением актов индивидуальных и функциональных испытаний с постановкой под напряжение основного и вспомогательного оборудования ВЭС 2х25 МВт. Испытания должны проводиться в соответствии с методиками, рекомендованными производителем. 
k. Оформление отчета по наладке и испытаниям ВЭУ в соответствии с НД РФ. 
l. Проверка полноты и комплектности исполнительной документации, отчетов по наладке, подготовленных субподрядными организациями, поставщиками ВЭУ и ПСД.
m. Комплектация и передача Заказчику исполнительной документации, и отчетов по ПНР необходимых для получения разрешения на ввод объекта в эксплуатацию.</t>
  </si>
  <si>
    <t>j. Опробование с синхронизацией и набором нагрузки для проверки строительно-монтажной готовности (Динамические испытания ВЭУ).</t>
  </si>
  <si>
    <t>Подготовка и сдача полного комплекта исполнительной документации, на выполненные объемы работ в соответствии с действующими НД РФ.</t>
  </si>
  <si>
    <t>a. Участие в проведении комплексного опробования и аттестации мощности (при участии Заказчика и представителей Поставщика ВЭУ), всего оборудования входящего в состав комплекса, но не ограничиваясь: КИП, генератора и вспомогательного оборудования ВЭУ, кабельные линии 35кВ, КРУ-35кВ, ПС-110/35кВ, СОПТ, РУ-0,4кВ, РЗА, АСУ ТП, ОПС и видеонаблюдение, сети связь, АИИСКУЭ, СОТИАССО и контрольных испытаний на подтверждение эксплуатационных показателей с последующим оформлением акта передачи оборудования в эксплуатацию. Испытания должны проводиться в соответствии с методиками, рекомендованными производителями оборудования.
b. Круглосуточное дежурство специалистов наладочной организации в период пусковых операций на оборудовании ВЭС 2х25 МВт для оказания оперативной технической помощи персоналу Заказчика.
c. Корректировка эксплуатационной документации при необходимости. 
d. Сбор технической документации/исполнительной документации от всех субподрядчиков и передача их Заказчику, включая формирования пакета документов необходимого для включения в реестр участников оптового рынка. 
e. Приведение исполнительной документации Поставщика ВЭУ в соответствии с действующими НД РФ при необходимости.
Подготовка и сдача полного комплекта исполнительной документации, на выполненные объемы работ в соответствии с действующими НД РФ.</t>
  </si>
  <si>
    <t>Наименование комплекса работ</t>
  </si>
  <si>
    <t>Перечень работ входящих в комплекс работ</t>
  </si>
  <si>
    <t>Инструктаж персонала</t>
  </si>
  <si>
    <t>Комплексная наладка сетей связи, проведение испытаний и сдача систем в опытную и промышленную эксплуатацию.</t>
  </si>
  <si>
    <t>Комплексные наладка системы СОТИАССО, проведение испытаний и сдача системы в опытную и промышленную эксплуатацию.</t>
  </si>
  <si>
    <t>Комплексные наладка системы АИИСКУЭ, проведение испытаний и сдача системы в опытную и промышленную эксплуатацию.</t>
  </si>
  <si>
    <t>Монтаж оборудования АСУТП, прокладка и подключение кабелей АСУТП в БМЗ АСУ, резервном щите управления, УЩУ, КРУ 35 кВ</t>
  </si>
  <si>
    <t>Комплексная наладка системы АСУТП, проведение испытаний и сдача системы в опытную и промышленную эксплуатацию.</t>
  </si>
  <si>
    <t>Изготовление и поставка оборудования системы ОПРЧ</t>
  </si>
  <si>
    <t>Монтаж системы ОПРЧ, прокладка и подключение кабелей в БМЗ АСУ, КРУ 35 кВ</t>
  </si>
  <si>
    <t>Выполнение пусконаладочных работ, проведение испытаний системы ОПРЧ</t>
  </si>
  <si>
    <t>Монтаж и наладка системы ЦСТИ, проведение испытаний, сдача в опытную и промышленную эксплуатацию</t>
  </si>
  <si>
    <t>Поставка оборудования АРМ АСУТП</t>
  </si>
  <si>
    <t>Монтаж оборудования, прокладка и подключение кабелей систем охранно-пожарной сигнализации, СОУЭ, СКУД, отпугивателей птиц и охранному телевизионному наблюдению в БМЗ АСУ, резервном щите управления, УЩУ</t>
  </si>
  <si>
    <t>Монтаж оборудования систем охранно-пожарной сигнализации, СОУЭ, СКУД, отпугивателей птиц и охранному телевизионному наблюдению на ВЭУ№___, включая прокладку и подключение кабелей.</t>
  </si>
  <si>
    <t>Комплексная наладка систем охранно-пожарной сигнализации, СОУЭ, СКУД, отпугивателей птиц и охранному телевизионному наблюдению, проведение испытаний и сдача систем в опытную и промышленную эксплуатацию.</t>
  </si>
  <si>
    <t>Монтаж и пуско-наладка систем охранно-пожарной сигнализации, СОУЭ, СКУД, отпугивателей птиц и охранному телевизионному наблюдению ВЭС</t>
  </si>
  <si>
    <t>Кабельные трассы, линии 35кВ, ВОЛС</t>
  </si>
  <si>
    <t>Прокладка, подключение и испытания кабеля 35 кВ. Участок от ВЭУ№___ до ВЭУ№___/ БМЗ КРУ 35 кВ</t>
  </si>
  <si>
    <t>Прокладка, подключение и испытания кабелей ВОЛС (сети связи и АСУТП). Участок от ВЭУ№___ до ВЭУ№___/ БМЗ АСУ</t>
  </si>
  <si>
    <t>График выполнения работ</t>
  </si>
  <si>
    <t>Разработка (на основании согласованного перечня документации) и согласование документации и программ проведения: индивидуальных и функциональных испытаний, измерений, постановки под напряжение оборудования, временных схем, пробных пусков, комплексного опробования и аттестации мощности УВЭС 2х25 МВт</t>
  </si>
  <si>
    <t>Разработка и согласование графика проведения: индивидуальных и функциональных испытаний, измерений, постановки под напряжение оборудования, временных схем, пробных пусков, комплексного опробования и аттестации мощности УВЭС 2х25 МВт</t>
  </si>
  <si>
    <t xml:space="preserve">Проведение индивидуальных и функциональных испытаний оборудования и систем при участии шеф-инженеров поставщиков оборудования с оформлением актов индивидуальных и функциональных испытаний оборудования УВЭС 2х25 МВт. В том числе приемка оборудования ВЭУ и всего оборудования УВЭС 2х25МВт из монтажа, контроль проведения индивидуальных испытаний, проводимых ПСД на УВЭС 2х25МВт МВт и координация взаимодейстия ПСД и шеф-инженеров поставщиков оборудования. Участие в проведении холостой прокрутки (статические испытания) ВЭУ. </t>
  </si>
  <si>
    <t>Участие в проведении комплексного опробования и аттестации мощности (при участии Заказчика и представителей Поставщика ВЭУ), всего оборудования входящего в состав комплекса, но не ограничиваясь: КИП, генератора и вспомогательного оборудования ВЭУ, кабельные линии 35кВ, КРУ-35кВ, ПС-110/35кВ, СОПТ, РУ-0,4кВ, РЗА, АСУ ТП, ОПС и видеонаблюдение, сети связь, АИИСКУЭ, СОТИАССО и контрольных испытаний на подтверждение эксплуатационных показателей с последующим оформлением акта передачи оборудования в эксплуатацию</t>
  </si>
  <si>
    <t>Монтаж оборудования, прокладка и подключение кабелей, наладка оборудования сетей связи в БМЗ АСУ, УЩУ</t>
  </si>
  <si>
    <t>Монтаж оборудования, прокладка и подключение кабелей, наладка системы СОТИАССО  (включая СПД СОТИ АССО, диспетчерскую и технологическую телефонную связь, КИСУ ПАК "MODES-Terminal") в БМЗ АСУ, резервном щите управления, УЩУ</t>
  </si>
  <si>
    <t>Монтаж оборудования, прокладка и подключение кабелей, наладка системы АИИСКУЭ в БМЗ АСУ, на резервном щите управления, УЩУ</t>
  </si>
  <si>
    <t>1.1</t>
  </si>
  <si>
    <t>участок 1</t>
  </si>
  <si>
    <t>1.2</t>
  </si>
  <si>
    <t>участок 2</t>
  </si>
  <si>
    <t>1.3</t>
  </si>
  <si>
    <t>…..</t>
  </si>
  <si>
    <t>2.1</t>
  </si>
  <si>
    <t>2.2</t>
  </si>
  <si>
    <t>2.3</t>
  </si>
  <si>
    <t>3.1</t>
  </si>
  <si>
    <t>3.2</t>
  </si>
  <si>
    <t>Cпецификация??</t>
  </si>
  <si>
    <t>ВЭУ 1</t>
  </si>
  <si>
    <t>ВЭУ 2</t>
  </si>
  <si>
    <t>ВЭУ 3</t>
  </si>
  <si>
    <t>Спецификация??</t>
  </si>
  <si>
    <t>Поставка оборудования систем охранно-пожарной сигнализации, СОУЭ, СКУД, отпугивателей птиц и охранному телевизионному наблюдению ВЭС</t>
  </si>
  <si>
    <t>Проведение Комплексной наладки ВЭС</t>
  </si>
  <si>
    <t>Стоимость работ, без НДС</t>
  </si>
  <si>
    <t>Кабельные трассы, линии 35кВ, ВОЛС, молниезащита и заземление ВЭУ</t>
  </si>
  <si>
    <t>Устройство кабельных траншей под силовой кабель 35 кВ, ВОЛС и заземление ВЭУ</t>
  </si>
  <si>
    <t>Прокладка, подключение кабеля 35 кВ, испытания кабеля Участок от ВЭУ№___ до ВЭУ№___/ БМЗ КРУ 35 кВ</t>
  </si>
  <si>
    <t xml:space="preserve">Устройство заземления ВЭУ, измерение заземляющих устройств. ВЭУ№___ </t>
  </si>
  <si>
    <t>Устройство кабельных трасс (земляные работы, выемка/разработка грунта, вывоз грунта, устройство песчаного основания с уплотнением, монтаж кабельных коробов, монтаж опорных конструкций, устройство кабельных трасс в помещении/здании/сооружении и т.д.);</t>
  </si>
  <si>
    <t>Прокладка силовых кабелей 35кВ
Монтаж кабельной арматуры 35кВ;
Монтаж термоусаживаемых уплотнителей кабельных проходок;
Засыпка писком; 
Укладка защитных и сигнальных плит.
Установка опознавательных знаков (реперов); 
Обратная засыпка;
Покрытие кабеля огнезащитным составом, заделка защитных труб огнезащитным составом; 
Проведение измерений и испытаний кабелей 35кВ;
Подключение кабелей 35кВ к оборудованию ВЭУ, КРУ-35 ПС-110/35кВ; 
Подготовка и передача Заказчику паспортов кабельных линий 35кВ, а также кабельных и трубных журналов.
Выпустить исполнительную документацию включая отчеты и протоколы ПНР, согласовать ее с Заказчиком;</t>
  </si>
  <si>
    <t>Поставка материалов;
Устройство наружнего контура заземления (прокладка горизонтальных элементов, забивка вертикальных элементов заземляющих устройств (ЗУ), соединение);
Присоединение выпусков ЗУ из фундаментов ВЭУ к наружнему контуру заземления;
Измерение ЗУ; 
Обратная засыпка;
Подготовка и передача Заказчику паспортов заземляющих устройств.</t>
  </si>
  <si>
    <r>
      <rPr>
        <sz val="10"/>
        <rFont val="Times New Roman"/>
        <family val="1"/>
        <charset val="204"/>
      </rPr>
      <t>Поставка кабелей ВОЛС</t>
    </r>
    <r>
      <rPr>
        <sz val="10"/>
        <color theme="1"/>
        <rFont val="Times New Roman"/>
        <family val="1"/>
        <charset val="204"/>
      </rPr>
      <t xml:space="preserve">
Прокладка защитных труб; 
Прокладка кабелей ВОЛС; 
Засыпка писком; 
Укладка сигнальной ленты; 
Обратная засыпка,
Монтаж и подключение всего объема оптического кабеля по проекту, включая, но не ограничиваясь: (распаковка оптического кросса, снятие крышки корпуса, установка и крепление на вводной стойке, установка и крепление крышки, ввод и закрепление линейного кабеля в оптический кросс, разделка оптического кабеля, удаление защитного слоя и снятие гидрофоба с волокон оптического кабеля, установка, маркировка защитных трубок, сварка волокон оптического кабеля, включая запекание сварных стыков, тестирование волокон оптического кабеля рефлектометром, намотка оптических волокон на катушки, установка и закрепление катушек, установка и крепление крышки оптического кросса); 
Монтаж термоусаживаемых уплотнителей кабельных проходок;
Установка опознавательных знаков (реперов);
Проведение измерений и испытаний кабелей ВОЛС;
Подключение кабелей ВОЛС к оборудованию ВЭУ, модулю АСУ ПС-110/35кВ; 
Подготовка и передача Заказчику паспортов кабельных линий ВОЛС, а также кабельных и трубных журналов.
Выпустить исполнительную документацию включая отчеты и протоколы ПНР, согласовать ее с Заказчиком;</t>
    </r>
  </si>
  <si>
    <t>Монтаж модуля АСУ на ростверк;
Монтаж входной площадки в модуль АСУ и лестниц;</t>
  </si>
  <si>
    <t>Устройство кабельных конструкций. Устройство заземления и молниезащиты модуля АСУ, проведение измерений и испытаний, оформление паспорта заземляющего устройства.</t>
  </si>
  <si>
    <t>Монтаж шкафов входящих в комплектную поставку модуля АСУ</t>
  </si>
  <si>
    <t>Прокладка и подключение силовых кабелей 0,4 кВ, контрольных кабелей, слаботочных сетей, сетей постоянного оперативного тока; 
Монтаж кабельной арматуры 
Монтаж термоусаживаемых уплотнителей кабельных проходок
Проведение измерений и испытаний кабелей 
Подготовка и передача Заказчику кабельных и трубных журналов</t>
  </si>
  <si>
    <t>Проверкоа, испытаниея и наладка всех систем и устройств (НКУ-0,4, ШРОТ, охранной и пожарной сигнализации, СКУД, отопления и вентиляции, сетей электроосвещения).
Выпустить исполнительную документацию включая отчеты и протоколы ПНР, согласовать ее с Заказчиком;</t>
  </si>
  <si>
    <t>Перечень работ</t>
  </si>
  <si>
    <t>Выполнить монтаж шкафов, оборудования сетей связи в ВЭУ
Прокладка и подключение силовых кабелей 0,4 кВ, контрольных кабелей, слаботочных сетей, сетей постоянного оперативного тока; 
Монтаж кабельной арматуры 
Монтаж термоусаживаемых уплотнителей кабельных проходок
Проведение измерений и испытаний кабелей 
Подготовка и передача Заказчику кабельных и трубных журналов</t>
  </si>
  <si>
    <t>Выполнить пусконаладочные работы;
Разработать в соответствии с ГОСТ 34.201-89 эксплуатационную документацию и согласовать ее с Заказчиком.
Разработать программу индивидуальных и комплексных испытаний.
Провести автономные индивидуальные и функциональные испытания с участием представителей Заказчика;
Провести предварительные комплексные испытания;
Ввести сети связи в опытную эксплуатацию.
Выпустить исполнительную документацию, включающую в том числе: логическую схему сети, адресный план сети, карту маршрутизации, отчеты и протоколы ПНР. 
Провести опытную эксплуатацию. Подрядчик должен устранить все замечания, выявленные в ходе проведения опытной эксплуатации.
Провести комплексные испытания и сдать сети связи в промышленную эксплуатацию.</t>
  </si>
  <si>
    <t>Выполнить монтаж и заземление шкафов, оборудования сетей связи в модуле АСУ, УЩУ
Прокладка и подключение силовых кабелей 0,4 кВ, контрольных кабелей, слаботочных сетей, сетей постоянного оперативного тока; 
Монтаж кабельной арматуры 
Монтаж термоусаживаемых уплотнителей кабельных проходок
Проведение измерений и испытаний кабелей 
Подготовка и передача Заказчику кабельных и трубных журналов</t>
  </si>
  <si>
    <t>Монтаж оборудования СОТИ АССО и заземление (включая СПД СОТИ АССО, диспетчерскую и технологическую телефонную связь, КИСУ ПАК "MODES-Terminal") в БМЗ АСУ, резервном щите управления, УЩУ;
Прокладка и подключение силовых кабелей 0,4 кВ, контрольных кабелей, слаботочных сетей, сетей постоянного оперативного тока; 
Монтаж кабельной арматуры 
Монтаж термоусаживаемых уплотнителей кабельных проходок.
Проведение измерений и испытаний кабелей 
Подготовка и передача Заказчику кабельных и трубных журналов</t>
  </si>
  <si>
    <t>Выполнить пусконаладочные работы СОТИ АССО (включая СПД СОТИ АССО, диспетчерскую и технологическую телефонную связь, КИСУ ПАК "MODES-Terminal"), включая пусконаладочные работы оборудования СОТИ АССО, поставляемого комплектно с ВЭУ
Разработать в соответствии с ГОСТ 34.201-89 эксплуатационную документацию и согласовать ее с Заказчиком.
Выпустить исполнительную документацию включая отчеты и протоколы ПНР, согласовать ее с Заказчиком.
Провести автономные и комплексные испытания с участием представителей АО «СО ЕЭС» и Заказчика. Разработать Программу и методику проведения испытаний, согласовать с Системным Оператором и Заказчиком.
Провести опытную эксплуатацию. Подрядчик должен устранить все замечания, выявленные в ходе проведения опытной эксплуатации.
Провести приемочные комплексные испытания и ввести СОТИ АССО (включая СПД СОТИ АССО, диспетчерскую и технологическую телефонную связь, КИСУ ПАК "MODES-Terminal") в промышленную эксплуатацию.
Получить письмо от Филиала АО «СО ЕЭС» Самарское РДУ о подтверждении соответствия СОТИАССО техническим требованиям ОРЭМ.</t>
  </si>
  <si>
    <t>Монтаж  и заземление оборудования СОТИ АССО (включая СПД СОТИ АССО, диспетчерскую и технологическую телефонную связь, КИСУ ПАК "MODES-Terminal") в БМЗ АСУ, резервном щите управления, УЩУ;
Прокладка и подключение силовых кабелей 0,4 кВ, контрольных кабелей, слаботочных сетей, сетей постоянного оперативного тока; 
Монтаж кабельной арматуры 
Монтаж термоусаживаемых уплотнителей кабельных проходок.
Проведение измерений и испытаний кабелей 
Подготовка и передача Заказчику кабельных и трубных журналов</t>
  </si>
  <si>
    <t>Выпустить исполнительную документацию включая отчеты и протоколы ПНР, согласовать ее с Заказчиком;
Разработать в соответствии с ГОСТ 34.201-89 эксплуатационную документацию и согласовать ее с Заказчиком.
Провести автономные и комплексные испытания. Программу и методику проведения испытаний согласовать Заказчиком.
Провести опытную эксплуатацию. Подрядчик должен устранить все замечания, выявленные в ходе проведения опытной эксплуатации.
Провести приемочные комплексные испытания и ввести АИИС КУЭ в промышленную эксплуатацию.</t>
  </si>
  <si>
    <t>Монтаж и заземление оборудования АИИСКУЭ в БМЗ АСУ, на резервном щите управления, УЩУ
Прокладка и подключение силовых кабелей 0,4 кВ, контрольных кабелей, слаботочных сетей, сетей постоянного оперативного тока; 
Монтаж кабельной арматуры 
Монтаж термоусаживаемых уплотнителей кабельных проходок
Проведение измерений и испытаний кабелей 
Подготовка и передача Заказчику кабельных и трубных журналов</t>
  </si>
  <si>
    <t>Провести испытания на соответствие АИИС КУЭ требованиям оптового рынка электроэнергии. Программу и методику проведения испытаний согласовать Заказчиком.
Выполнить установление соответствия АИИС КУЭ техническим требованиям ОРЭ и присвоение класса системы последовательно «N» с получением актов о соответствии.</t>
  </si>
  <si>
    <t>Выполнить ревизию всех измерительных каналов, входящих в состав АИИС КУЭ и маркирование средств учета. Разработать и согласовать с организациями, подведомственными Росстандарту, региональными центрами стандартизации и метрологии Паспорта-протоколы на ИИК в составе АИИС КУЭ. Предоставить Заказчику акты допуска прибора учета в эксплуатацию;
Выполнить утверждение АИИС КУЭ как единичного типа средства измерения (получение Свидетельства об утверждении единичного типа СИ) и внести АИИС КУЭ в Федеральный информационный фонд по обеспечению единства измерений.
Выполнить поверку АИИС КУЭ, оригинал свидетельства о поверке предоставить Заказчику.
Разработать и аттестовать методику измерений и внести методику в Федеральный информационный фонд по обеспечению единства измерений. 
Провести испытания на соответствие АИИС КУЭ требованиям оптового рынка электроэнергии. Программу и методику проведения испытаний согласовать Заказчиком.
Выполнить установление соответствия АИИС КУЭ техническим требованиям ОРЭ и присвоение класса системы последовательно «А» с получением актов о соответствии.</t>
  </si>
  <si>
    <t>Выполнит монтаж и заземление шкафов АСУТП (шкаф SCADA и шкаф PPC) в модуле АСУ. Шкафы SCADA и PPC поставляет Заказчик;
Выполнить подключение кабелей питания и кабелей ЛВС к шкафам АСУТП; 
Выполнить наладку кабельных связей и произвести подачу напряжения на оборудование АСУТП, размещаемом в модуле АСУ;
Произвести прокладку контрольных кабелей измерительных цепей и цепей сигнализации от шкафа PPC до БМЗ КРУ-35кВ. Осуществить подключение данных кабельных связей с обоих концов. Произвести пусконаладочные работы;
Произвести прокладку контрольных кабелей измерительных цепей и цепей сигнализации до шкафов смежных систем, размещенных в модуле АСУ. Осуществить подключение данных кабельных связей с обоих концов.
Произвести установку и подключение АРМов (SCADA Vestasonline) на удаленном щите управления.</t>
  </si>
  <si>
    <t>Произвести настройку подключения АРМов к сегменту ЛВС Vestas (настройка маршрутизации).
Произвести наладку и сдачу поставщику ВЭУ (компания Vestas) канала связи с сетью Internet;
Произвести установку и подключение АРМов (SCADA Vestasonline) на резервном щите управления и удаленном щите управления. Произвести настройку подключения АРМов к сегменту ЛВС Vestas (настройка маршрутизации).
Выпустить исполнительную документацию включая отчеты и протоколы ПНР, согласовать ее с Заказчиком.
Разработать в соответствии с ГОСТ 34.201-89 эксплуатационную документацию на русском языке и согласовать ее с Заказчиком.
Разработать программу индивидуальных и комплексных испытаний.
Провести автономные индивидуальные и функциональные испытания с участием представителей Заказчика;
Провести предварительные комплексные испытания;
Ввести АСУ ТП в опытную эксплуатацию.
Провести опытную эксплуатацию. Подрядчик должен устранить все замечания, выявленные в ходе проведения опытной эксплуатации.
Провести комплексные испытания и сдать АСУ ТП в промышленную эксплуатацию.</t>
  </si>
  <si>
    <t>Монтаж оборудования, прокладка и подключение кабелей систем охранно-пожарной сигнализации, СОУЭ, СКУД и охранного телевизионного наблюдения в БМЗ АСУ, резервном щите управления, УЩУ</t>
  </si>
  <si>
    <t>Выполнить монтаж и заземление шкафов, оборудования и кабельных связей, структурированных кабельных сетей в модуле АСУ, на резервном щите управления и на удаленном щите управления;
Прокладка и подключение силовых кабелей 0,4 кВ, контрольных кабелей, слаботочных сетей, сетей постоянного оперативного тока; 
Монтаж кабельной арматуры 
Монтаж термоусаживаемых уплотнителей кабельных проходок
Проведение измерений и испытаний кабелей 
Подготовка и передача Заказчику кабельных и трубных журналов</t>
  </si>
  <si>
    <t>Выполнить монтаж и заземление шкафов, оборудования и кабельных связей, структурированных кабельных сетейна ВЭУ;
Выполнить на ВЭУ монтаж отпугивателей птиц, видеокамер, извещателей ОПС, СКУД.
Прокладка и подключение силовых кабелей 0,4 кВ, контрольных кабелей, слаботочных сетей, сетей постоянного оперативного тока; 
Монтаж кабельной арматуры 
Монтаж термоусаживаемых уплотнителей кабельных проходок
Проведение измерений и испытаний кабелей 
Подготовка и передача Заказчику кабельных и трубных журналов</t>
  </si>
  <si>
    <t>Выполнить пусконаладочные работы;
Разработать в соответствии с ГОСТ 34.201-89 эксплуатационную документацию и согласовать ее с Заказчиком.
Провести автономные испытания с участием представителей Заказчика;
Провести предварительные комплексные испытания;
Ввести охранную сигнализацию, СОУЭ, СКУД и телевизионное наблюдение в опытную эксплуатацию.
Выпустить исполнительную документацию включая отчеты и протоколы ПНР. 
Провести опытную эксплуатацию. Подрядчик должен устранить все замечания, выявленные в ходе проведения опытной эксплуатации.
Сдать охранно-пожарную сигнализацию, СОУЭ, СКУД и охранное телевизионное наблюдение в промышленную эксплуатацию.</t>
  </si>
  <si>
    <t>Скомплектовать шкафы и выполнить поставку оборудования и материалов (в том числе ЗИП). До начала изготовления шкафа передать конструкторскую документацию Заказчику для согласования с генеральным проектировщиком ЗАО Фирма «ТЭПИНЖЕНИРИНГ»;</t>
  </si>
  <si>
    <t>Изготовить и выполнить поставку оборудования АИИС КУЭ (в том числе ЗИП). До начала изготовления шкафа передать конструкторскую документацию Заказчику для согласования с генеральным проектировщиком ЗАО Фирма «ТЭПИНЖЕНИРИНГ»;</t>
  </si>
  <si>
    <t>Изготовить и выполнить поставку оборудования (в том числе ЗИП) СОТИ АССО (включая СПД СОТИ АССО, диспетчерскую и технологическую телефонную связь, КИСУ ПАК "MODES-Terminal"). До начала изготовления шкафа передать конструкторскую документацию Заказчику для согласования с генеральным проектировщиком ЗАО Фирма «ТЭПИНЖЕНИРИНГ»;</t>
  </si>
  <si>
    <t>Скомплектовать шкафы и выполнить поставку оборудования и материалов для сетей связи (в том числе ЗИП). До начала изготовления шкафа передать конструкторскую документацию Заказчику для согласования с генеральным проектировщиком ЗАО Фирма «ТЭПИНЖЕНИРИНГ»;</t>
  </si>
  <si>
    <t xml:space="preserve">Поставка оборудования АРМ АСУТП </t>
  </si>
  <si>
    <t>Провести инструктаж 5-ти человек и числа оперативного и ремонтного персонала Заказчика особенностям работы с внедряемой системой.</t>
  </si>
  <si>
    <t xml:space="preserve">Выполнить поставку Шкаф ПА ЭКРА типа ШЭЭ 224 0220 (в том числе ЗИП) в соответствии с техническими требованиями (Приложение № 7 к техническому заданию). До начала изготовления шкафа передать конструкторскую документацию Заказчику для согласования с генеральным проектировщиком ЗАО Фирма «ТЭПИНЖЕНИРИНГ». </t>
  </si>
  <si>
    <t>Выполнить наладку оборудования ОПРЧ;
Провести приемосдаточные испытания; 
Разработать программу, методику проведения испытаний и согласовать Заказчиком
Провести комплексные испытания на соответствие ОПРЧ требованиям СО ЕЭС; 
Программу и методику проведения испытаний согласовать Заказчиком;</t>
  </si>
  <si>
    <t>Обеспечить шеф-инженерное сопровождение от производителя шкафа ОПРЧ. 
Выполнить монтаж и заземление шкафа ОПРЧ;
Прокладка и подключение силовых кабелей 0,4 кВ, контрольных кабелей, слаботочных сетей, сетей постоянного оперативного тока; 
Монтаж кабельной арматуры 
Монтаж термоусаживаемых уплотнителей кабельных проходок
Проведение измерений и испытаний кабелей 
Подготовка и передача Заказчику кабельных и трубных журналов</t>
  </si>
  <si>
    <t>Выполнить проектирование интеграции технологических систем строящейся ВЭС 2х25 МВт с ЦСТИ ПАО "Фортум:
- Разработка проекта по интеграции технологических систем ВЭС в ЦСТИ ПАО "Фортум" в соответствии Задание на проектирование (Приложение № 9 к ТЗ):
I. Автоматизировать передачу данных в ЦСТИ ПАО Фортум от вновь создаваемых систем ВЭС, приведенных ниже:
- АИИСКУЭ ВЭС;
- СОТИАССО ВЭС;
- АСУТП ВЭС (Vestas);
- Система регистрации аварийных событий (РАС).
II. Проект должен быть выполнен в виде дополнения к проекту «Центр сбора технологической информации ОАО «Фортум»» 49128697.20.2013-ЦСТИ (выдается по запросу), с соблюдением изложенных в проекте подходов, технических решений и требований.
III. К передаче в ЦСТИ подлежат параметры, выводимые на мнемосхемы для ведения технологического процесса, расчета ТЭП, и необходимые для вычисления расчетных параметров сводных и диагностических мнемосхем ЦСТИ.
IV. Объем вновь добавляемых в ЦСТИ параметров составляет не боле 10 000 шт. Перечень и количество параметров, эскизы экранных форм (мнемосхем) и отчетных форм окончательно согласовываются с Заказчиком на этапе проектирования.
V. Состав и содержание проектной документации отдельно согласовывается с Заказчиком на этапе проектирования.
- Согласование и передача Заказчику проекта.</t>
  </si>
  <si>
    <t>Выполнить работы (с поставкой оборудования и материалов) по интеграции систем ВЭС с ЦСТИ (Дельта/8) Фортум согласно утвержденному проекту (выполняется по результатам выполнения этапа по проектированию).
Выполнить пусконаладочные работы
Подготовить и согласовать с Заказчиком исполнительную документацию. 
Провести опытную эксплуатацию. Подрядчик должен устранить все замечания, выявленные в ходе проведения опытной эксплуатации.
Сдать систему ЦСТИ ВЭС в промышленную эксплуатацию.</t>
  </si>
  <si>
    <t>Пусконаладочные работ</t>
  </si>
  <si>
    <t>Подготовка и согласование с Заказчиком перечня эксплуатационной документации, а также разработка и согласование пакета эксплуатационной документации и эксплуатационных схем. 
Эксплуатационная документация должна разрабатываться в соответствии с действующим НД РФ (Приложение № 4 к ТЗ), инструкциями завода изготовителя.</t>
  </si>
  <si>
    <t xml:space="preserve">a. Рассмотрение, анализ Проектной, Рабочей документации по объекту строительства на предмет соответствия монтируемого оборудования указанной документации, документации заводов-изготовителей оборудования, выдача к ней замечаний. 
b. Вынесение на рассмотрение Заказчика вопросов и предложений, касающихся организации работ и оптимизации сроков выполнения Строительно-монтажных и Пусконаладочных работ.
c. Подготовка и согласование с Заказчиком, перечня функциональных систем. 
d. Анализ, проверка, корректировка (в соответствии с требованиями НД РФ) Руководства по пуско-наладке ветряной турбины V126-3.6МВТ. Приведение данного руководства в соответствие с действующими НД на территории РФ, при необходимости корректировка и согласование с VESTAS. 
e. Разработка и согласование технических решений, в том числе временных схем для проведения индивидуальных, функциональных испытаний оборудования.
f. Разработка и согласование с Заказчиком перечня документации, программ (локальных, индивидуальных, функциональных испытаний, измерении, постановки под напряжение оборудования) необходимой для проведения ПНР и сдачи объекта в эксплуатацию. 
g. Разработка (на основании согласованного перечня документации) и согласование с Заказчиком плана (проекта) проведения ПНР, программ и методик проведения: индивидуальных и функциональных испытаний, измерений, постановки под напряжение оборудования, пробных пусков, комплексного опробования и аттестации мощности ВЭС 2х25 МВТ, разработанных согласно требований РД 34.20.301 Положение о порядке разработки, согласования и утверждения программ испытаний на тепловых, гидравлических и атомных электростанциях, в энергосистемах, тепловых и электрических сетях, и иной требуемой документации для реализации поручаемого Проекта. Программы испытаний, разработанные Подрядчиком должны соответствовать действующим НД (Приложение № 4 к ТЗ) и руководствам по монтажу, наладке и испытаниям завода изготовителя Программы, постановки под напряжение оборудования (для объектов диспетчеризации или участвующих в переключениях), пробных пусков, комплексного опробования и аттестации мощности ВЭС 2х25 должны, быть согласованы и с Системным оператором, смежными субъектами электроэнергетики (при необходимости).
h. Разработка и утверждение у Заказчика Координационного плана производства ПНР. Поддержание его в актуальном состоянии с целью оптимизации комплекса работ и их совмещения, в целях соблюдения условий безопасности для людей и оборудования. 
</t>
  </si>
  <si>
    <t xml:space="preserve">Пусконаладочные работ </t>
  </si>
  <si>
    <t>В течение 7 (семи) календарных дней на один участок с даты, указанной в УНР Заказчика. (Параллельное выполнение работ возможно, но не более чем на двух участках одновременно).</t>
  </si>
  <si>
    <t>26.1</t>
  </si>
  <si>
    <t>26.2</t>
  </si>
  <si>
    <t>26.3</t>
  </si>
  <si>
    <t>Наименование работ</t>
  </si>
  <si>
    <t>Монтаж системы ЦСТИ с полным иждевением подрядчика</t>
  </si>
  <si>
    <t>Объем</t>
  </si>
  <si>
    <t>Ед. изм.</t>
  </si>
  <si>
    <t>Кол-во</t>
  </si>
  <si>
    <t>Система</t>
  </si>
  <si>
    <t>Монтаж кабельных конструкций и системы заземления</t>
  </si>
  <si>
    <t xml:space="preserve">Расстановка шкафов САУ ВЭУ </t>
  </si>
  <si>
    <t xml:space="preserve">Монтаж питающих и межшкафных кабельных соединений </t>
  </si>
  <si>
    <t xml:space="preserve">Монтаж и локальная наладка оборудования сетей связи на ВЭУ№1, включая прокладку и подключение кабелей </t>
  </si>
  <si>
    <t xml:space="preserve">Монтаж и локальная наладка оборудования сетей связи на ВЭУ№4, включая прокладку и подключение кабелей </t>
  </si>
  <si>
    <t xml:space="preserve">Монтаж и локальная наладка оборудования сетей связи на ВЭУ№2, включая прокладку и подключение кабелей </t>
  </si>
  <si>
    <t xml:space="preserve">Монтаж и локальная наладка оборудования сетей связи на ВЭУ№5, включая прокладку и подключение кабелей </t>
  </si>
  <si>
    <t xml:space="preserve">Монтаж и локальная наладка оборудования сетей связи на ВЭУ№3, включая прокладку и подключение кабелей </t>
  </si>
  <si>
    <t xml:space="preserve">Монтаж и локальная наладка оборудования сетей связи на ВЭУ№6, включая прокладку и подключение кабелей </t>
  </si>
  <si>
    <t xml:space="preserve">Монтаж и локальная наладка оборудования сетей связи на ВЭУ№7, включая прокладку и подключение кабелей </t>
  </si>
  <si>
    <t xml:space="preserve">Монтаж и локальная наладка оборудования сетей связи на ВЭУ№8, включая прокладку и подключение кабелей </t>
  </si>
  <si>
    <t xml:space="preserve">Монтаж и локальная наладка оборудования сетей связи на ВЭУ№9, включая прокладку и подключение кабелей </t>
  </si>
  <si>
    <t>Монтаж оборудования системы видеонаблюдения на ВЭУ№1, включая прокладку и подключение кабелей</t>
  </si>
  <si>
    <t>Монтаж оборудования системы видеонаблюдения на ВЭУ№4, включая прокладку и подключение кабелей</t>
  </si>
  <si>
    <t>Монтаж оборудования системы видеонаблюдения на ВЭУ№2, включая прокладку и подключение кабелей</t>
  </si>
  <si>
    <t>Монтаж оборудования системы видеонаблюдения на ВЭУ№5, включая прокладку и подключение кабелей</t>
  </si>
  <si>
    <t>Монтаж оборудования системы видеонаблюдения на ВЭУ№3, включая прокладку и подключение кабелей</t>
  </si>
  <si>
    <t>Монтаж оборудования системы видеонаблюдения на ВЭУ№6, включая прокладку и подключение кабелей</t>
  </si>
  <si>
    <t>Монтаж оборудования системы видеонаблюдения на ВЭУ№7, включая прокладку и подключение кабелей</t>
  </si>
  <si>
    <t>Монтаж оборудования системы видеонаблюдения на ВЭУ№8, включая прокладку и подключение кабелей</t>
  </si>
  <si>
    <t>Монтаж оборудования системы видеонаблюдения на ВЭУ№9, включая прокладку и подключение кабелей</t>
  </si>
  <si>
    <t>Монтаж оборудования системы охранно-пожарной сигнализации и СОУЭ на ВЭУ№4, включая прокладку и подключение кабелей</t>
  </si>
  <si>
    <t>Монтаж оборудования системы охранно-пожарной сигнализации и СОУЭ на ВЭУ№2, включая прокладку и подключение кабелей</t>
  </si>
  <si>
    <t>Монтаж оборудования системы охранно-пожарной сигнализации и СОУЭ на ВЭУ№5, включая прокладку и подключение кабелей</t>
  </si>
  <si>
    <t>Монтаж оборудования системы охранно-пожарной сигнализации и СОУЭ на ВЭУ№3, включая прокладку и подключение кабелей</t>
  </si>
  <si>
    <t>Монтаж оборудования системы охранно-пожарной сигнализации и СОУЭ на ВЭУ№6, включая прокладку и подключение кабелей</t>
  </si>
  <si>
    <t>Монтаж оборудования системы охранно-пожарной сигнализации и СОУЭ на ВЭУ№7, включая прокладку и подключение кабелей</t>
  </si>
  <si>
    <t>Монтаж оборудования системы охранно-пожарной сигнализации и СОУЭ на ВЭУ№8, включая прокладку и подключение кабелей</t>
  </si>
  <si>
    <t>Монтаж оборудования системы охранно-пожарной сигнализации и СОУЭ на ВЭУ№9, включая прокладку и подключение кабелей</t>
  </si>
  <si>
    <t>Монтаж оборудования системы отпугивания птиц на ВЭУ№1, включая прокладку и подключение кабелей</t>
  </si>
  <si>
    <t>Монтаж оборудования системы отпугивания птиц на ВЭУ№4, включая прокладку и подключение кабелей</t>
  </si>
  <si>
    <t>Монтаж оборудования системы отпугивания птиц на ВЭУ№2, включая прокладку и подключение кабелей</t>
  </si>
  <si>
    <t>Монтаж оборудования системы отпугивания птиц на ВЭУ№5, включая прокладку и подключение кабелей</t>
  </si>
  <si>
    <t>Монтаж оборудования системы отпугивания птиц на ВЭУ№3, включая прокладку и подключение кабелей</t>
  </si>
  <si>
    <t>Монтаж оборудования системы отпугивания птиц на ВЭУ№6, включая прокладку и подключение кабелей</t>
  </si>
  <si>
    <t>Монтаж оборудования системы отпугивания птиц на ВЭУ№7, включая прокладку и подключение кабелей</t>
  </si>
  <si>
    <t>Монтаж оборудования системы отпугивания птиц на ВЭУ№8, включая прокладку и подключение кабелей</t>
  </si>
  <si>
    <t>Монтаж оборудования системы отпугивания птиц на ВЭУ№9, включая прокладку и подключение кабелей</t>
  </si>
  <si>
    <t>Участие в проведении комплексного опробования и аттестации мощности (при участии Заказчика и представителей Поставщика ВЭУ), всего оборудования входящего в состав комплекса, но не ограничиваясь: КИП, генератора и вспомогательного оборудования ВЭУ, кабельные линии 35кВ, 0.4кВ, Модуля управления ВЭС, СГЭ, РУСН-0,4кВ, РЗА, АСУ ТП, ОПС и видеонаблюдение, сети связь, АИИСКУЭ, СОТИАССО и контрольных испытаний на подтверждение эксплуатационных показателей с последующим оформлением акта передачи оборудования в эксплуатацию</t>
  </si>
  <si>
    <t>Монтаж РАС, прокладка и подключение кабелей в модуль управления ВЭС, КРУ 35 кВ</t>
  </si>
  <si>
    <t>Монтаж БМЗ - Модуля управления ВЭС на фундамент/ростверк, устройство площадок и лестниц</t>
  </si>
  <si>
    <t>Монтаж СГЭ, прокладка и подключение кабелей в модуль управления ВЭС, КРУ 35 кВ</t>
  </si>
  <si>
    <t>Монтаж оборудования, прокладка и подключение кабелей, наладка оборудования сетей связи в модуль управления ВЭС</t>
  </si>
  <si>
    <t xml:space="preserve">Монтаж оборудования, прокладка и подключение кабелей, наладка оборудования сетей связи в модуль управления УЩУ </t>
  </si>
  <si>
    <t>Монтаж оборудования, прокладка и подключение кабелей, наладка системы СОТИАССО  (включая СПД СОТИ АССО, диспетчерскую и технологическую телефонную связь, КИСУ ПАК "MODES-Terminal") в модуль управления ВЭС</t>
  </si>
  <si>
    <t>Монтаж оборудования, прокладка и подключение кабелей, наладка системы СОТИАССО  (включая СПД СОТИ АССО, диспетчерскую и технологическую телефонную связь, КИСУ ПАК "MODES-Terminal") в УЩУ</t>
  </si>
  <si>
    <t>Монтаж оборудования, прокладка и подключение кабелей, наладка системы АИИСКУЭ в модуль управления ВЭС</t>
  </si>
  <si>
    <t>Монтаж оборудования, прокладка и подключение кабелей, наладка системы АИИСКУЭ в УЩУ</t>
  </si>
  <si>
    <t>Получение акта о соответствии АИИСКУЭ техническим требованиям по классу «N» (ГТП1)</t>
  </si>
  <si>
    <t>Получение акта о соответствии АИИСКУЭ техническим требованиям по классу «А» (ГТП1)</t>
  </si>
  <si>
    <t>Монтаж оборудования АСУ ВЭУ, прокладка и подключение кабелей АСУ ВЭУ в модуль управления ВЭС</t>
  </si>
  <si>
    <t>Монтаж оборудования АСУ ВЭУ, прокладка и подключение кабелей АСУ ВЭУ в УЩУ</t>
  </si>
  <si>
    <t>Монтаж оборудования, прокладка и подключение кабелей системы видеонаблюдения в модуле управления ВЭС</t>
  </si>
  <si>
    <t>Монтаж оборудования, прокладка и подключение кабелей системы видеонаблюдения в УЩУ</t>
  </si>
  <si>
    <t>Монтаж оборудования, прокладка и подключение кабелей системы СКУД в модуль управления ВЭС</t>
  </si>
  <si>
    <t>Монтаж оборудования, прокладка и подключение кабелей системы СКУД в УЩУ</t>
  </si>
  <si>
    <t>Монтаж оборудования, прокладка и подключение кабелей системы охранно-пожарной сигнализации и СОУЭ в модуле управления ВЭС</t>
  </si>
  <si>
    <t>Монтаж оборудования, прокладка и подключение кабелей системы охранно-пожарной сигнализации и СОУЭ в УЩУ</t>
  </si>
  <si>
    <t>Монтаж оборудования системы охранно-пожарной сигнализации и СОУЭ на ВЭУ№1, включая прокладку и подключение кабелей</t>
  </si>
  <si>
    <t>Выполнение пусконаладочных работ, проведение испытаний системы ОПРЧ (ГТП1)</t>
  </si>
  <si>
    <t xml:space="preserve">Проведение индивидуальных и функциональных испытаний оборудования и систем при участии шеф-инженеров поставщиков оборудования с оформлением актов индивидуальных и функциональных испытаний оборудования ВЭС. В том числе приемка оборудования ВЭУ и всего оборудования ВЭС из монтажа, контроль проведения индивидуальных испытаний, проводимых специалистами поставщика ВЭУ на ВЭС и координация взаимодейстия субподрядных организаций и шеф-инженеров поставщиков оборудования. Участие в проведении холостой прокрутки (статические испытания) ВЭУ. </t>
  </si>
  <si>
    <t>Разработка (на основании согласованного перечня документации) и согласование документации и программ проведения: индивидуальных и функциональных испытаний, измерений, постановки под напряжение оборудования, временных схем, пробных пусков, комплексного опробования и аттестации мощности ВЭС</t>
  </si>
  <si>
    <t>Разработка и согласование графика проведения: индивидуальных и функциональных испытаний, измерений, постановки под напряжение оборудования, временных схем, пробных пусков, комплексного опробования и аттестации мощности ВЭС</t>
  </si>
  <si>
    <t>п.м</t>
  </si>
  <si>
    <t>Устройство фундамента ВЭУ№1</t>
  </si>
  <si>
    <t>Устройство фундамента ВЭУ№2</t>
  </si>
  <si>
    <t>Устройство фундамента ВЭУ№3</t>
  </si>
  <si>
    <t>Устройство фундамента ВЭУ№4</t>
  </si>
  <si>
    <t>Устройство фундамента ВЭУ№5</t>
  </si>
  <si>
    <t>Устройство фундамента ВЭУ№6</t>
  </si>
  <si>
    <t>Устройство фундамента ВЭУ№7</t>
  </si>
  <si>
    <t>Устройство фундамента ВЭУ№8</t>
  </si>
  <si>
    <t>Устройство фундамента ВЭУ№9</t>
  </si>
  <si>
    <t>Монтаж оборудования системы СКУД и ГГС на ВЭУ№1, включая прокладку и подключение кабелей</t>
  </si>
  <si>
    <t>Монтаж оборудования системы СКУД и ГГС на ВЭУ№2, включая прокладку и подключение кабелей</t>
  </si>
  <si>
    <t>Монтаж оборудования системы СКУД и ГГС на ВЭУ№3, включая прокладку и подключение кабелей</t>
  </si>
  <si>
    <t>Монтаж оборудования системы СКУД и ГГС на ВЭУ№4, включая прокладку и подключение кабелей</t>
  </si>
  <si>
    <t>Монтаж оборудования системы СКУД и ГГС на ВЭУ№5, включая прокладку и подключение кабелей</t>
  </si>
  <si>
    <t>Монтаж оборудования системы СКУД и ГГС на ВЭУ№6, включая прокладку и подключение кабелей</t>
  </si>
  <si>
    <t>Монтаж оборудования системы СКУД и ГГС на ВЭУ№7, включая прокладку и подключение кабелей</t>
  </si>
  <si>
    <t>Монтаж оборудования системы СКУД и ГГС на ВЭУ№8, включая прокладку и подключение кабелей</t>
  </si>
  <si>
    <t>Монтаж оборудования системы СКУД и ГГС на ВЭУ№9, включая прокладку и подключение кабелей</t>
  </si>
  <si>
    <t>Монтаж оборудования, прокладка и подключение кабелей, наладка оборудования сетей связи, устанавливаемое в узлах агрегации операторов связи</t>
  </si>
  <si>
    <t>Монтаж Модуля управления ВЭС, в т.ч.:</t>
  </si>
  <si>
    <t>Создание сетей связи, в т.ч.:</t>
  </si>
  <si>
    <t>Создание системы СОТИ АССО/АСУТП (включая СПД СОТИ АССО, диспетчерскую и технологическую телефонную связь, КИСУ ПАК "MODES-Terminal"), в т.ч.:</t>
  </si>
  <si>
    <t>Создание системы АИИС КУЭ (по Технорабочему проекту, выдаваемому в производство работ), в т.ч.:</t>
  </si>
  <si>
    <t>Создание системы АСУ ВЭУ, в т.ч.:</t>
  </si>
  <si>
    <t>Создание системы видеонаблюдения, в т.ч.:</t>
  </si>
  <si>
    <t>Создание системы СКУД и ГГС, в т.ч.:</t>
  </si>
  <si>
    <t>Создание системы отпугивания птиц, в т.ч.:</t>
  </si>
  <si>
    <t>Создание системы охранно-пожарной сигнализации и СОУЭ, в т.ч.:</t>
  </si>
  <si>
    <t>Монтаж и пуско-наладка РАС, в т.ч.:</t>
  </si>
  <si>
    <t>Создание СГЭ, в т.ч.:</t>
  </si>
  <si>
    <t>Пусконаладочные работы. Подготовительный этап, в т.ч.:</t>
  </si>
  <si>
    <t>Проведение комплексного опробования ВЭС и опыта ОПРЧ (ГТП№1), в т.ч.:</t>
  </si>
  <si>
    <t>Интеграция систем ВЭС с ЦСТИ (Дельта/8) ПАО «Фортум», в т.ч.:</t>
  </si>
  <si>
    <t>* Отмечены Этапы/Подэтапы, в отношении которых осуществляется приемка и оплата работ (по завершении каждого отмеченного Этапа/Подэтапа в полном объеме)</t>
  </si>
  <si>
    <t>Наладка системы ЦСТИ, проведение испытаний, проведение опытной эксплуатации и сдача в промышленную эксплуатацию.**</t>
  </si>
  <si>
    <t>Выполнение пусконаладочных работ, проведение испытаний СГЭ**</t>
  </si>
  <si>
    <t>Выполнение пусконаладочных работ, проведение испытаний РАС**</t>
  </si>
  <si>
    <t>Комплексная наладка системы охранно-пожарной сигнализации и СОУЭ, проведение испытаний, проведение опытной эксплуатации и сдача в промышленную эксплуатацию**</t>
  </si>
  <si>
    <t>Комплексная наладка системы отпугивания птиц, проведение испытаний, проведение опытной эксплуатации и сдача в промышленную эксплуатацию**</t>
  </si>
  <si>
    <t>Комплексная наладка системы СКУД и ГГС, проведение испытаний, проведение опытной эксплуатации и сдача в промышленную эксплуатацию**</t>
  </si>
  <si>
    <t>Комплексная наладка системы видеонаблюдения, проведение испытаний, проведение опытной эксплуатации и сдача в промышленную эксплуатацию**</t>
  </si>
  <si>
    <t>Комплексная наладка системы АСУ ВЭУ, проведение испытаний, проведение опытной эксплуатации и сдача в промышленную эксплуатацию (ГТП 1)**</t>
  </si>
  <si>
    <t>Комплексная наладка системы АИИСКУЭ, проведение испытаний, проведение опытной эксплуатации и сдача в промышленную эксплуатацию (ГТП1)**</t>
  </si>
  <si>
    <t>Комплексная наладка системы СОТИАССО, проведение испытаний, проведение опытной эксплуатации и сдача в промышленную эксплуатацию. Получение акта о соответствии системы СОТИАССО техническим требованиям ОРЭМ (ГТП1)**</t>
  </si>
  <si>
    <t>Комплексная наладка сетей связи, проведение испытаний, проведение опытной эксплуатации и сдача в промышленную эксплуатацию (ГТП1)**</t>
  </si>
  <si>
    <t>** Инструктаж персонала входит в стоимость указанного Этапа/Подэтапа в полном объеме и является условием его приемки Заказчиком.</t>
  </si>
  <si>
    <t>Монтаж силовых и контрольных кабельных соединений между ДЭС и Модулем управления ВЭС</t>
  </si>
  <si>
    <t>Подэтап</t>
  </si>
  <si>
    <t>Участок от ВЭУ№1 до ВЭУ№2</t>
  </si>
  <si>
    <t>Участок от ВЭУ№3 до ВЭУ№4</t>
  </si>
  <si>
    <t>Этап</t>
  </si>
  <si>
    <t xml:space="preserve">Устройство фундамента и ростверка под модуль управления ВЭС. </t>
  </si>
  <si>
    <t>Монтаж ДГУ, в т.ч.:</t>
  </si>
  <si>
    <t>Монтаж ДГУ на фундамент, устройство площадок и лестниц</t>
  </si>
  <si>
    <t>шт.</t>
  </si>
  <si>
    <t>Устройство фундамента под ДГУ</t>
  </si>
  <si>
    <t>Участок от ВЭУ№2 до ВЭУ№3</t>
  </si>
  <si>
    <t>Участок от ВЭУ№5 до ВЭУ№6</t>
  </si>
  <si>
    <t>Участок от ВЭУ№6 до ВЭУ№7</t>
  </si>
  <si>
    <t>Участок от ВЭУ№7 до ВЭУ№8</t>
  </si>
  <si>
    <t>Участок от ВЭУ№8 до ВЭУ№9</t>
  </si>
  <si>
    <t>Устройство фундаментов, монтажных площадок и площадок складирования, ж/б площадок под кран для монтажа ВЭУ №№ 1-9, в т.ч.:</t>
  </si>
  <si>
    <t>Устройство фундаментов ВЭУ №№ 1-9, в т.ч.:</t>
  </si>
  <si>
    <t xml:space="preserve">Демонтаж ж/б площадок под кран для монтажа ВЭУ №№ 1-9, в т.ч.: </t>
  </si>
  <si>
    <t>Трасса 5-1</t>
  </si>
  <si>
    <t>Трасса 5-2</t>
  </si>
  <si>
    <t>Трасса 5-3</t>
  </si>
  <si>
    <t>Трасса 5-4</t>
  </si>
  <si>
    <t xml:space="preserve">Устройство монтажных площадок, площадок складирования ветровых электрических установок и  ж/б площадок под кран для монтажа ВЭУ №№ 1-9, в т.ч.: </t>
  </si>
  <si>
    <t>Устройство монтажной площадки, площадки складирования и ж/б площадок под кран  ВЭУ №1</t>
  </si>
  <si>
    <t>Устройство монтажной площадки, площадки складирования и ж/б площадок под кран  ВЭУ №2</t>
  </si>
  <si>
    <t>Устройство монтажной площадки, площадки складирования и ж/б площадок под кран  ВЭУ №3</t>
  </si>
  <si>
    <t>Устройство монтажной площадки, площадки складирования и ж/б площадок под кран  ВЭУ №4</t>
  </si>
  <si>
    <t>Устройство монтажной площадки, площадки складирования и ж/б площадок под кран  ВЭУ №5</t>
  </si>
  <si>
    <t>Устройство монтажной площадки, площадки складирования и ж/б площадок под кран  ВЭУ №6</t>
  </si>
  <si>
    <t>Устройство монтажной площадки, площадки складирования и ж/б площадок под кран  ВЭУ №7</t>
  </si>
  <si>
    <t>Устройство монтажной площадки, площадки складирования и ж/б площадок под кран  ВЭУ №8</t>
  </si>
  <si>
    <t>Устройство монтажной площадки, площадки складирования и ж/б площадок под кран  ВЭУ №9</t>
  </si>
  <si>
    <t>Демонтаж площадки под кран ВЭУ №1</t>
  </si>
  <si>
    <t>Демонтаж площадки под кран ВЭУ №2</t>
  </si>
  <si>
    <t>Демонтаж площадки под кран ВЭУ №3</t>
  </si>
  <si>
    <t>Демонтаж площадки под кран ВЭУ №4</t>
  </si>
  <si>
    <t>Демонтаж площадки под кран ВЭУ №5</t>
  </si>
  <si>
    <t>Демонтаж площадки под кран ВЭУ №6</t>
  </si>
  <si>
    <t>Демонтаж площадки под кран ВЭУ №7</t>
  </si>
  <si>
    <t>Демонтаж площадки под кран ВЭУ №8</t>
  </si>
  <si>
    <t>Демонтаж площадки под кран ВЭУ №9</t>
  </si>
  <si>
    <t xml:space="preserve">Благоустройство и озеленение земельных участков территории ВЭУ №№ 1-9, в т.ч.: </t>
  </si>
  <si>
    <t>Благоустройство и озеленение территории ВЭУ №1</t>
  </si>
  <si>
    <t>Благоустройство и озеленение территории ВЭУ №2</t>
  </si>
  <si>
    <t>Благоустройство и озеленение территории ВЭУ №3</t>
  </si>
  <si>
    <t>Благоустройство и озеленение территории ВЭУ №4</t>
  </si>
  <si>
    <t>Благоустройство и озеленение территории ВЭУ №5</t>
  </si>
  <si>
    <t>Благоустройство и озеленение территории ВЭУ №6</t>
  </si>
  <si>
    <t>Благоустройство и озеленение территории ВЭУ №7</t>
  </si>
  <si>
    <t>Благоустройство и озеленение территории ВЭУ №8</t>
  </si>
  <si>
    <t>Благоустройство и озеленение территории ВЭУ №9</t>
  </si>
  <si>
    <t xml:space="preserve">Благоустройство и озеленение земельных участков внутриплощадочных дорог между ВЭУ №№ 1-9, в т.ч.: </t>
  </si>
  <si>
    <t xml:space="preserve">Проведение анализа плодородного грунта и предоставление Заказчику протоколов и заключений лабораторий, аккредитованных в установленном порядке;
Земляные работы (расчистка, вертикальная планировка, организация рельефа).
Устройство пешеходных дорожек.
Устройство водоотводной канавы.
Устройство газона.  </t>
  </si>
  <si>
    <t>Техническая рекультивация земельных участков внутриплощадочных дорог</t>
  </si>
  <si>
    <t xml:space="preserve">Выполнение работ по разработке программы и осуществлению измерений величин осадок фундаментов ВЭУ №№1-9, в т.ч.: </t>
  </si>
  <si>
    <t xml:space="preserve">Техническая рекультивация земельных участков территории ВЭУ №№ 1-9 </t>
  </si>
  <si>
    <t>• разработка и согласование с Заказчиком программы испытаний свай;
• геодезические работы, геодезическая разбивка свайного поля;
• снятие плодородного грунта, складирование плодородного грунта. Место складирования плодородного грунта Подрядчик должен согласовать с Заказчиком до начала выполнения работ.
• Устройство буронабивных свай, в т.ч.: бурение скважин, установка обсадных труб, изготовление и установка армокаркасов, бетонирование; 
• Определение сплошности (однородности) бетона (монолитных железобетонных конструкции) буронабивных свай неразрушающим методом контроля, включая предоставление Заказчику методики контроля;
• испытания статической (вдавливающей и выдергивающей) нагрузкой согласно программе испытаний, разработанной Подрядчиком с соблюдением СП48.13330.2011 и ГОСТ 5686-2012;
• ведение журнала в процессе испытания свай, в соответствии с ГОСТ 5686-2012;
• оформление результатов испытаний в виде графиков зависимости осадки сваи от нагрузки и измерения деформации во времени по ступеням нагружения (ГОСТ 5686-2012 Приложение К) и передача Заказчику;
• оформление технического отчета.</t>
  </si>
  <si>
    <t>2.4</t>
  </si>
  <si>
    <t>2.2.3</t>
  </si>
  <si>
    <t>2.2.2</t>
  </si>
  <si>
    <t>2.2.1</t>
  </si>
  <si>
    <t>2.1.1*</t>
  </si>
  <si>
    <t>2.5</t>
  </si>
  <si>
    <t>2.6</t>
  </si>
  <si>
    <t>2.7</t>
  </si>
  <si>
    <t>2.8</t>
  </si>
  <si>
    <t>2.10</t>
  </si>
  <si>
    <t>2.2.1.1*</t>
  </si>
  <si>
    <t>2.2.1.2*</t>
  </si>
  <si>
    <t>2.2.1.3*</t>
  </si>
  <si>
    <t>2.2.1.4*</t>
  </si>
  <si>
    <t>2.2.1.5*</t>
  </si>
  <si>
    <t>2.2.1.6*</t>
  </si>
  <si>
    <t>2.2.1.7*</t>
  </si>
  <si>
    <t>2.2.1.8*</t>
  </si>
  <si>
    <t>2.2.1.9*</t>
  </si>
  <si>
    <t>2.2.2.1*</t>
  </si>
  <si>
    <t>2.2.2.2*</t>
  </si>
  <si>
    <t>2.2.2.3*</t>
  </si>
  <si>
    <t>2.2.2.4*</t>
  </si>
  <si>
    <t>2.2.2.5*</t>
  </si>
  <si>
    <t>2.2.2.6*</t>
  </si>
  <si>
    <t>2.2.2.7*</t>
  </si>
  <si>
    <t>2.2.2.8*</t>
  </si>
  <si>
    <t>2.2.2.9*</t>
  </si>
  <si>
    <t>2.2.3.1*</t>
  </si>
  <si>
    <t>2.2.3.2*</t>
  </si>
  <si>
    <t>2.2.3.3*</t>
  </si>
  <si>
    <t>2.2.3.4*</t>
  </si>
  <si>
    <t>2.2.3.5*</t>
  </si>
  <si>
    <t>2.2.3.6*</t>
  </si>
  <si>
    <t>2.2.3.7*</t>
  </si>
  <si>
    <t>2.2.3.8*</t>
  </si>
  <si>
    <t>2.2.3.9*</t>
  </si>
  <si>
    <t>2.3.1*</t>
  </si>
  <si>
    <t>2.3.2*</t>
  </si>
  <si>
    <t>2.3.3*</t>
  </si>
  <si>
    <t>2.3.4*</t>
  </si>
  <si>
    <t>№ Этапа</t>
  </si>
  <si>
    <t>№ Подэтапа Х.Х.Х/Х.Х.Х.Х</t>
  </si>
  <si>
    <t xml:space="preserve">Устройство разворотных площадок, в т.ч.: </t>
  </si>
  <si>
    <t xml:space="preserve">Устройство площадок для стоянки грузовых автомобилей, в т.ч.: </t>
  </si>
  <si>
    <t xml:space="preserve">Демонтаж разворотных площадок, в т.ч.: </t>
  </si>
  <si>
    <t xml:space="preserve">Демонтаж площадок для стоянки грузовых автомобилей, в т.ч.: </t>
  </si>
  <si>
    <t xml:space="preserve">Благоустройство, озеленение и техническая рекультивация земельных участков территории ВЭУ №№ 1-9, внутриплощадочных дорог, разворотных площадок, площадок для стоянки грузовых автомобилей, в т.ч.: </t>
  </si>
  <si>
    <t xml:space="preserve">Техническая рекультивация земельных участков внутриплощадочных дорог, разворотных площадок, площадок для стоянки грузовых автомобилей и участков территории ВЭУ №№ 1-9 в т.ч.: </t>
  </si>
  <si>
    <t>Техническая рекультивация земельных участков разворотных площадок</t>
  </si>
  <si>
    <t>Техническая рекультивация земельных участков площадок для стоянки грузовых автомобилей</t>
  </si>
  <si>
    <t>2.11</t>
  </si>
  <si>
    <t>2.12</t>
  </si>
  <si>
    <t>2.13</t>
  </si>
  <si>
    <t>2.14</t>
  </si>
  <si>
    <t>Разворотная площадка №Ч-1</t>
  </si>
  <si>
    <t>Разворотная площадка №Ч-2</t>
  </si>
  <si>
    <t>Разворотная площадка №Ч-3</t>
  </si>
  <si>
    <t>Площадка для стоянки грузовых автомобилей №Ч-1</t>
  </si>
  <si>
    <t xml:space="preserve">Устройство траншей (КЛ 35 кВ, 0,4 кВ, ВОЛС), в т.ч.: </t>
  </si>
  <si>
    <t xml:space="preserve">Прокладка КЛ 35 кВ и монтаж соединительных муфт в т.ч.: </t>
  </si>
  <si>
    <t xml:space="preserve">Прокладка КЛ 0,4 кВ, в т.ч.: </t>
  </si>
  <si>
    <t>Участок от ТСН 35/0,4 до РУНН 0,4 кВ</t>
  </si>
  <si>
    <t>Участок от контейнера ДЭС до РУНН 0,4 кВ</t>
  </si>
  <si>
    <t>Участок от РУНН 0,4 кВ до контейнера ДЭС, ЩСН</t>
  </si>
  <si>
    <t xml:space="preserve">Прокладка ВОЛС и монтаж соединительных муфт, в т.ч.: </t>
  </si>
  <si>
    <t>Участок от ВЭУ№4 до ВЭУ№2</t>
  </si>
  <si>
    <t>Участок от ВЭУ№2 до ВЭУ№1</t>
  </si>
  <si>
    <t>Участок от ВЭУ№1 до ВЭУ№3</t>
  </si>
  <si>
    <t>Участок от ВЭУ№6 до ВЭУ№8</t>
  </si>
  <si>
    <t>Участок от ВЭУ№9 до ВЭУ№7</t>
  </si>
  <si>
    <t xml:space="preserve">Обратная засыпка (КЛ 35 кВ, 0,4 кВ, ВОЛС), в т.ч.: </t>
  </si>
  <si>
    <t>Участок от МУ Черноярская ВЭС до ДГУ</t>
  </si>
  <si>
    <t>Участок от МУ Черноярская ВЭС до ПС 220 кВ Зубовка</t>
  </si>
  <si>
    <t>Участок от ВЭУ№9 до РП-35 кВ МУ Черноярская ВЭС</t>
  </si>
  <si>
    <t>Участок от РП-35 кВ МУ Черноярская ВЭС до РП-35 кВ ПС 220 кВ Зубовка</t>
  </si>
  <si>
    <t>Участок от РП-35 кВ МУ Черноярская ВЭС до ТСН 35/0,4</t>
  </si>
  <si>
    <t>Участок от ВЭУ№3 до МУ Черноярская ВЭС</t>
  </si>
  <si>
    <t xml:space="preserve">Участок от МУ Черноярская ВЭС до ВЭУ№4 </t>
  </si>
  <si>
    <t xml:space="preserve">Участок от МУ Черноярская ВЭС до ВЭУ№9 </t>
  </si>
  <si>
    <t>Участок от ВЭУ№7 до ВЭУ№5</t>
  </si>
  <si>
    <t>Участок от ВЭУ№8 до МУ Черноярская ВЭС</t>
  </si>
  <si>
    <t>Участок от ВЭУ№4 до МУ Черноярская ВЭС</t>
  </si>
  <si>
    <t>Участок от ВЭУ№9 до МУ Черноярская ВЭС</t>
  </si>
  <si>
    <t>Участок от ВЭУ№4 до РП-35 кВ МУ Черноярская ВЭС</t>
  </si>
  <si>
    <t>2.9*</t>
  </si>
  <si>
    <t>Выполнение комплекса работ по устройству буронабивных свай и контрольному статическому испытанию свай (вдавливающей и выдергивающей нагрузками). Для ветровых электрических установок (далее – ВЭУ) №№ 1-9, в т.ч.:</t>
  </si>
  <si>
    <t xml:space="preserve">Устройство внутриплощадочных дорог между ВЭУ №№1-9, в т.ч.: </t>
  </si>
  <si>
    <t>Наименование и ИНН Участника Закупки:</t>
  </si>
  <si>
    <t>Таблица-11.2. Расчет итоговой стоимости на выполнение работ по Объекту "Черноярская ВЭС"</t>
  </si>
  <si>
    <r>
      <t xml:space="preserve">Стоимость, руб. </t>
    </r>
    <r>
      <rPr>
        <b/>
        <sz val="12"/>
        <color rgb="FFFF0000"/>
        <rFont val="Times New Roman"/>
        <family val="1"/>
        <charset val="204"/>
      </rPr>
      <t>кроме того, НДС (НДС начисляется сверх стоимости по ставке, предусмотренной дей-ствующим законодательством РФ на момент сдачи-приемки работ) 
или 
НДС не предусмотрен</t>
    </r>
  </si>
  <si>
    <r>
      <t>За единицу</t>
    </r>
    <r>
      <rPr>
        <b/>
        <sz val="12"/>
        <color rgb="FFFF0000"/>
        <rFont val="Times New Roman"/>
        <family val="1"/>
        <charset val="204"/>
      </rPr>
      <t>* 
(* стоимость за единицу прописывается с округлением до 2-х знаков после запятой)</t>
    </r>
  </si>
  <si>
    <t>Общая</t>
  </si>
  <si>
    <t>Разработка программы измерение величин осадок фундаментов.
Измерения величин осадок фундаментов проводятся в 3 (три) цикла наблюдений:
Цикл №1 – до нагрузки;
Цикл №2 – после монтажа оборудования ВЭУ;
Цикл №3 – при передаче объекта в эксплуатацию.
Один цикл включает 9 фундаментов.
При обнаружении не стабильности фундаментов ВЭУ число циклов наблюдений по ним должно быть увеличено. Подрядчик самостоятельно определяет временной промежуток для проведения циклов наблюдений по каждому фундаменту, в зависимости от строительной готовности каждого фундамента, монтажа оборудования на фундамент и готовности к передаче объекта в эксплуатацию. 
После завершения каждого цикла наблюдений по 9 фундаменту Подрядчик обязан предоставить Рабочие материалы. 
Рабочие материалы должны содержать:
 -каталог отметок осадочных марок;
 -графические материалы, характеризующие вид и динамику происходящих осадок и деформаций;
 -анализ устойчивости ВЭУ.
 -Рекомендации
По завершению всех циклов наблюдений Подрядчик предоставляет технический отчет.</t>
  </si>
  <si>
    <t>Итого по Объекту "Черноярская ВЭС"</t>
  </si>
  <si>
    <t>Справочно: стоимость 1 ж\б плиты, _________ руб., без НДС. Указанная стоимость будет использоваться  для определения стоимости оприходования ТМЦ, по результатам демонтажа соответствующей площадки (подэтап 2.2.3.)</t>
  </si>
  <si>
    <t>2.9.1.</t>
  </si>
  <si>
    <t>Испытание и наладка оборудования (локальная)</t>
  </si>
  <si>
    <t xml:space="preserve">Устройство кабельных линий под силовой кабель 35 кВ, 0.4 кВ, ВОЛС (устройство траншей, прокладка КЛ, обратная засыпка, монтаж концевых и соединительных муфт, подключение и испытания), в т.ч.: </t>
  </si>
  <si>
    <t xml:space="preserve">Монтаж концевых муфт, подключение и испытание КЛ 35 кВ, в т.ч.: </t>
  </si>
  <si>
    <t>Подключение и испытание кабелей на участке от ВЭУ №1 - 2 - 3 - 4 - РП-35 кВ МУ Черноярская ВЭС</t>
  </si>
  <si>
    <t>Подключение и испытание кабелей на участке от ВЭУ №5 - 6 - 7 - 8 - 9 - РП-35 кВ МУ Черноярская ВЭС</t>
  </si>
  <si>
    <t>Подключение и испытание кабелей на участке от РП-35 кВ ПС 220 кВ Зубовка до РП-35 кВ МУ Черноярская ВЭС</t>
  </si>
  <si>
    <t>Подключение и испытание кабелей на участке от РП-35 кВ МУ Черноярская ВЭС РП-35 кВ до ТСН 35/0,4</t>
  </si>
  <si>
    <t xml:space="preserve">Монтаж концевых муфт, подключение и испытание КЛ 0,4 кВ, в т.ч.: </t>
  </si>
  <si>
    <t>Подключение и испытание кабелей на участке от ТСН 35/0,4 до РУНН 0,4 кВ</t>
  </si>
  <si>
    <t>Подключение и испытание кабелей на участке от контейнера ДЭС до РУНН 0,4 кВ</t>
  </si>
  <si>
    <t>Подключение и испытание кабелей на участке от РУНН 0,4 кВ до контейнера ДЭС, ЩСН</t>
  </si>
  <si>
    <t xml:space="preserve">Подключение и испытание ВОЛС, в т.ч.: </t>
  </si>
  <si>
    <t>Подключение и испытание кабелей на участке от МУ Черноярская ВЭС - ВЭУ №4 - 2 - 1 - 3 - МУ Черноярская ВЭС</t>
  </si>
  <si>
    <t>Подключение и испытание кабелей на участке от МУ Черноярская ВЭС - ВЭУ №9 - 7 - 5 - 6 - 8 - МУ Черноярская ВЭС</t>
  </si>
  <si>
    <t>Изготовление, монтаж и пусконаладка, испытания смонтированного ЭТО модуля управления ВЭС (в составе РП-35 кВ, МЩУ, АСУ), ДГУ, создание сетей связи, СОТИАССО, АИИСКУЭ, АСУ ВЭУ, видеонаблюдения, СКУД и ГГС, отпугивания птиц, ОПС и СОУЭ, РАС, СГЭ,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</si>
</sst>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_₽"/>
  </numFmts>
  <fonts count="36" x14ac:knownFonts="1">
    <font>
      <sz val="11"/>
      <color theme="1"/>
      <name val="Calibri"/>
      <family val="2"/>
      <scheme val="minor"/>
    </font>
    <font>
      <b/>
      <sz val="10"/>
      <color rgb="FF363636"/>
      <name val="Arial Narrow"/>
      <family val="2"/>
      <charset val="204"/>
    </font>
    <font>
      <b/>
      <sz val="10"/>
      <color rgb="FF363636"/>
      <name val="Arial"/>
      <family val="2"/>
      <charset val="204"/>
    </font>
    <font>
      <sz val="10"/>
      <color rgb="FF363636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sz val="11"/>
      <color rgb="FF363636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363636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FE3E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/>
      <diagonal/>
    </border>
    <border>
      <left style="thin">
        <color rgb="FFB1BBCC"/>
      </left>
      <right style="thin">
        <color rgb="FFB1BBCC"/>
      </right>
      <top/>
      <bottom/>
      <diagonal/>
    </border>
    <border>
      <left style="thin">
        <color rgb="FFB1BBCC"/>
      </left>
      <right style="thin">
        <color rgb="FFB1BBCC"/>
      </right>
      <top/>
      <bottom style="thin">
        <color rgb="FFB1BBCC"/>
      </bottom>
      <diagonal/>
    </border>
    <border>
      <left style="thin">
        <color rgb="FFB1BBCC"/>
      </left>
      <right/>
      <top/>
      <bottom/>
      <diagonal/>
    </border>
    <border>
      <left style="thin">
        <color rgb="FFB1BBCC"/>
      </left>
      <right/>
      <top style="thin">
        <color rgb="FFB1BBCC"/>
      </top>
      <bottom/>
      <diagonal/>
    </border>
    <border>
      <left style="thin">
        <color rgb="FFB1BBCC"/>
      </left>
      <right/>
      <top/>
      <bottom style="thin">
        <color rgb="FFB1BBCC"/>
      </bottom>
      <diagonal/>
    </border>
    <border>
      <left style="thin">
        <color rgb="FFB1BBCC"/>
      </left>
      <right/>
      <top style="thin">
        <color rgb="FFB1BBCC"/>
      </top>
      <bottom style="thin">
        <color rgb="FFB1BB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14" fontId="8" fillId="4" borderId="0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4" fontId="8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vertical="center" wrapText="1"/>
    </xf>
    <xf numFmtId="14" fontId="9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4" borderId="0" xfId="0" applyFont="1" applyFill="1" applyAlignment="1">
      <alignment horizontal="center"/>
    </xf>
    <xf numFmtId="0" fontId="10" fillId="4" borderId="0" xfId="0" applyFont="1" applyFill="1"/>
    <xf numFmtId="17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4" fontId="4" fillId="0" borderId="0" xfId="0" applyNumberFormat="1" applyFont="1"/>
    <xf numFmtId="4" fontId="4" fillId="0" borderId="0" xfId="0" applyNumberFormat="1" applyFont="1" applyAlignment="1">
      <alignment horizontal="center"/>
    </xf>
    <xf numFmtId="4" fontId="11" fillId="0" borderId="0" xfId="0" applyNumberFormat="1" applyFont="1"/>
    <xf numFmtId="4" fontId="4" fillId="0" borderId="0" xfId="0" applyNumberFormat="1" applyFont="1" applyFill="1"/>
    <xf numFmtId="4" fontId="10" fillId="0" borderId="0" xfId="0" applyNumberFormat="1" applyFont="1" applyFill="1"/>
    <xf numFmtId="4" fontId="10" fillId="0" borderId="0" xfId="0" applyNumberFormat="1" applyFont="1"/>
    <xf numFmtId="3" fontId="1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5" borderId="8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vertical="center" wrapText="1"/>
    </xf>
    <xf numFmtId="14" fontId="9" fillId="4" borderId="9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3" fontId="6" fillId="5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" fontId="14" fillId="6" borderId="9" xfId="0" applyNumberFormat="1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vertical="center" wrapText="1"/>
    </xf>
    <xf numFmtId="0" fontId="14" fillId="6" borderId="9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3" fontId="16" fillId="4" borderId="9" xfId="0" applyNumberFormat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vertical="center" wrapText="1"/>
    </xf>
    <xf numFmtId="14" fontId="16" fillId="4" borderId="9" xfId="0" applyNumberFormat="1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vertical="center" wrapText="1"/>
    </xf>
    <xf numFmtId="3" fontId="15" fillId="6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49" fontId="16" fillId="2" borderId="9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0" fillId="0" borderId="0" xfId="0" applyFont="1"/>
    <xf numFmtId="49" fontId="18" fillId="6" borderId="9" xfId="0" applyNumberFormat="1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vertical="center" wrapText="1"/>
    </xf>
    <xf numFmtId="0" fontId="18" fillId="7" borderId="9" xfId="0" applyFont="1" applyFill="1" applyBorder="1" applyAlignment="1">
      <alignment horizontal="center" vertical="center" wrapText="1"/>
    </xf>
    <xf numFmtId="49" fontId="18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6" borderId="9" xfId="0" applyFont="1" applyFill="1" applyBorder="1" applyAlignment="1">
      <alignment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49" fontId="16" fillId="6" borderId="9" xfId="0" applyNumberFormat="1" applyFont="1" applyFill="1" applyBorder="1" applyAlignment="1">
      <alignment horizontal="center" vertical="center" wrapText="1"/>
    </xf>
    <xf numFmtId="49" fontId="16" fillId="4" borderId="9" xfId="0" applyNumberFormat="1" applyFont="1" applyFill="1" applyBorder="1" applyAlignment="1">
      <alignment horizontal="center" vertical="center" wrapText="1"/>
    </xf>
    <xf numFmtId="3" fontId="18" fillId="7" borderId="9" xfId="0" applyNumberFormat="1" applyFont="1" applyFill="1" applyBorder="1" applyAlignment="1">
      <alignment horizontal="center" vertical="center" wrapText="1"/>
    </xf>
    <xf numFmtId="49" fontId="20" fillId="0" borderId="0" xfId="0" applyNumberFormat="1" applyFont="1"/>
    <xf numFmtId="0" fontId="14" fillId="0" borderId="9" xfId="0" applyFont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vertical="center" wrapText="1"/>
    </xf>
    <xf numFmtId="0" fontId="18" fillId="8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 vertical="center"/>
    </xf>
    <xf numFmtId="3" fontId="0" fillId="0" borderId="9" xfId="0" applyNumberForma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3" fontId="17" fillId="5" borderId="9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8" fillId="7" borderId="10" xfId="0" applyFont="1" applyFill="1" applyBorder="1" applyAlignment="1">
      <alignment vertical="center" wrapText="1"/>
    </xf>
    <xf numFmtId="0" fontId="18" fillId="7" borderId="10" xfId="0" applyFont="1" applyFill="1" applyBorder="1" applyAlignment="1">
      <alignment horizontal="center" vertical="center" wrapText="1"/>
    </xf>
    <xf numFmtId="3" fontId="18" fillId="7" borderId="9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3" fontId="18" fillId="7" borderId="10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18" fillId="8" borderId="20" xfId="0" applyFont="1" applyFill="1" applyBorder="1" applyAlignment="1">
      <alignment vertical="center" wrapText="1"/>
    </xf>
    <xf numFmtId="49" fontId="16" fillId="8" borderId="9" xfId="0" applyNumberFormat="1" applyFont="1" applyFill="1" applyBorder="1" applyAlignment="1">
      <alignment horizontal="center" vertical="center" wrapText="1"/>
    </xf>
    <xf numFmtId="49" fontId="24" fillId="10" borderId="9" xfId="0" applyNumberFormat="1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top" wrapText="1"/>
    </xf>
    <xf numFmtId="49" fontId="16" fillId="8" borderId="0" xfId="0" applyNumberFormat="1" applyFont="1" applyFill="1" applyAlignment="1">
      <alignment horizontal="center" vertical="center" wrapText="1"/>
    </xf>
    <xf numFmtId="0" fontId="18" fillId="8" borderId="0" xfId="0" applyFont="1" applyFill="1" applyAlignment="1">
      <alignment vertical="center" wrapText="1"/>
    </xf>
    <xf numFmtId="0" fontId="24" fillId="11" borderId="20" xfId="0" applyFont="1" applyFill="1" applyBorder="1" applyAlignment="1">
      <alignment vertical="center" wrapText="1"/>
    </xf>
    <xf numFmtId="0" fontId="18" fillId="8" borderId="10" xfId="0" applyFont="1" applyFill="1" applyBorder="1" applyAlignment="1">
      <alignment vertical="center" wrapText="1"/>
    </xf>
    <xf numFmtId="0" fontId="18" fillId="8" borderId="10" xfId="0" applyFont="1" applyFill="1" applyBorder="1" applyAlignment="1">
      <alignment horizontal="left" vertical="center" wrapText="1"/>
    </xf>
    <xf numFmtId="0" fontId="16" fillId="8" borderId="0" xfId="0" applyFont="1" applyFill="1" applyAlignment="1">
      <alignment horizontal="center" vertical="center" wrapText="1"/>
    </xf>
    <xf numFmtId="0" fontId="16" fillId="8" borderId="0" xfId="0" applyFont="1" applyFill="1" applyAlignment="1">
      <alignment vertical="center" wrapText="1"/>
    </xf>
    <xf numFmtId="0" fontId="18" fillId="8" borderId="0" xfId="0" applyFont="1" applyFill="1" applyAlignment="1">
      <alignment horizontal="center" vertical="center" wrapText="1"/>
    </xf>
    <xf numFmtId="1" fontId="25" fillId="11" borderId="9" xfId="0" applyNumberFormat="1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left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center" vertical="center" wrapText="1"/>
    </xf>
    <xf numFmtId="0" fontId="18" fillId="8" borderId="9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left" vertical="center" wrapText="1"/>
    </xf>
    <xf numFmtId="16" fontId="24" fillId="10" borderId="9" xfId="0" quotePrefix="1" applyNumberFormat="1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18" fillId="8" borderId="0" xfId="0" applyNumberFormat="1" applyFont="1" applyFill="1" applyAlignment="1">
      <alignment horizontal="center" vertical="center" wrapText="1"/>
    </xf>
    <xf numFmtId="0" fontId="24" fillId="11" borderId="9" xfId="0" applyNumberFormat="1" applyFont="1" applyFill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49" fontId="28" fillId="10" borderId="9" xfId="0" applyNumberFormat="1" applyFont="1" applyFill="1" applyBorder="1" applyAlignment="1">
      <alignment horizontal="center" vertical="center" wrapText="1"/>
    </xf>
    <xf numFmtId="1" fontId="24" fillId="10" borderId="9" xfId="0" applyNumberFormat="1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center" vertical="center" wrapText="1"/>
    </xf>
    <xf numFmtId="0" fontId="24" fillId="11" borderId="9" xfId="0" applyFont="1" applyFill="1" applyBorder="1" applyAlignment="1">
      <alignment horizontal="center" vertical="center" wrapText="1"/>
    </xf>
    <xf numFmtId="1" fontId="24" fillId="11" borderId="9" xfId="0" applyNumberFormat="1" applyFont="1" applyFill="1" applyBorder="1" applyAlignment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49" fontId="18" fillId="8" borderId="0" xfId="0" applyNumberFormat="1" applyFont="1" applyFill="1" applyAlignment="1">
      <alignment horizontal="center" vertical="center" wrapText="1"/>
    </xf>
    <xf numFmtId="165" fontId="16" fillId="8" borderId="9" xfId="0" applyNumberFormat="1" applyFont="1" applyFill="1" applyBorder="1" applyAlignment="1">
      <alignment horizontal="center" vertical="center" wrapText="1"/>
    </xf>
    <xf numFmtId="2" fontId="16" fillId="8" borderId="9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18" fillId="8" borderId="0" xfId="0" applyNumberFormat="1" applyFont="1" applyFill="1" applyAlignment="1">
      <alignment horizontal="center" vertical="center" wrapText="1"/>
    </xf>
    <xf numFmtId="0" fontId="35" fillId="8" borderId="10" xfId="0" applyFont="1" applyFill="1" applyBorder="1" applyAlignment="1">
      <alignment vertical="center" wrapText="1"/>
    </xf>
    <xf numFmtId="165" fontId="31" fillId="8" borderId="9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left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24" fillId="11" borderId="20" xfId="0" quotePrefix="1" applyNumberFormat="1" applyFont="1" applyFill="1" applyBorder="1" applyAlignment="1">
      <alignment horizontal="center" vertical="center" wrapText="1"/>
    </xf>
    <xf numFmtId="0" fontId="18" fillId="8" borderId="20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8" fillId="0" borderId="9" xfId="0" applyFont="1" applyBorder="1"/>
    <xf numFmtId="0" fontId="18" fillId="0" borderId="9" xfId="0" applyNumberFormat="1" applyFont="1" applyFill="1" applyBorder="1" applyAlignment="1">
      <alignment horizontal="center" vertical="center" wrapText="1"/>
    </xf>
    <xf numFmtId="1" fontId="18" fillId="0" borderId="9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49" fontId="25" fillId="8" borderId="9" xfId="0" applyNumberFormat="1" applyFont="1" applyFill="1" applyBorder="1" applyAlignment="1">
      <alignment horizontal="center" vertical="center" wrapText="1"/>
    </xf>
    <xf numFmtId="165" fontId="16" fillId="8" borderId="9" xfId="0" applyNumberFormat="1" applyFont="1" applyFill="1" applyBorder="1" applyAlignment="1">
      <alignment horizontal="center" vertical="center" wrapText="1"/>
    </xf>
    <xf numFmtId="2" fontId="16" fillId="8" borderId="9" xfId="0" applyNumberFormat="1" applyFont="1" applyFill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3" fontId="17" fillId="5" borderId="9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Border="1" applyAlignment="1">
      <alignment horizontal="center" vertical="center" wrapText="1"/>
    </xf>
    <xf numFmtId="3" fontId="17" fillId="0" borderId="9" xfId="0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18" fillId="7" borderId="9" xfId="0" applyNumberFormat="1" applyFont="1" applyFill="1" applyBorder="1" applyAlignment="1">
      <alignment horizontal="center" vertical="center" wrapText="1"/>
    </xf>
    <xf numFmtId="3" fontId="18" fillId="7" borderId="10" xfId="0" applyNumberFormat="1" applyFont="1" applyFill="1" applyBorder="1" applyAlignment="1">
      <alignment horizontal="center" vertical="center" wrapText="1"/>
    </xf>
    <xf numFmtId="3" fontId="18" fillId="7" borderId="11" xfId="0" applyNumberFormat="1" applyFont="1" applyFill="1" applyBorder="1" applyAlignment="1">
      <alignment horizontal="center" vertical="center" wrapText="1"/>
    </xf>
    <xf numFmtId="3" fontId="18" fillId="7" borderId="12" xfId="0" applyNumberFormat="1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vertical="center" wrapText="1"/>
    </xf>
    <xf numFmtId="0" fontId="20" fillId="7" borderId="11" xfId="0" applyFont="1" applyFill="1" applyBorder="1" applyAlignment="1">
      <alignment vertical="center" wrapText="1"/>
    </xf>
    <xf numFmtId="0" fontId="20" fillId="7" borderId="12" xfId="0" applyFont="1" applyFill="1" applyBorder="1" applyAlignment="1">
      <alignment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left" vertical="center" wrapText="1"/>
    </xf>
    <xf numFmtId="49" fontId="29" fillId="0" borderId="0" xfId="0" applyNumberFormat="1" applyFont="1" applyAlignment="1">
      <alignment horizontal="left" vertical="top" wrapText="1"/>
    </xf>
    <xf numFmtId="0" fontId="30" fillId="0" borderId="0" xfId="0" applyFont="1" applyAlignment="1">
      <alignment horizontal="left" wrapText="1"/>
    </xf>
    <xf numFmtId="49" fontId="16" fillId="8" borderId="0" xfId="0" applyNumberFormat="1" applyFont="1" applyFill="1" applyAlignment="1">
      <alignment horizontal="left" vertical="center" wrapText="1"/>
    </xf>
    <xf numFmtId="2" fontId="33" fillId="10" borderId="20" xfId="0" applyNumberFormat="1" applyFont="1" applyFill="1" applyBorder="1" applyAlignment="1">
      <alignment horizontal="center" vertical="center" wrapText="1"/>
    </xf>
    <xf numFmtId="0" fontId="33" fillId="10" borderId="15" xfId="0" applyFont="1" applyFill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49" fontId="34" fillId="8" borderId="9" xfId="0" applyNumberFormat="1" applyFont="1" applyFill="1" applyBorder="1" applyAlignment="1">
      <alignment horizontal="right" vertical="center" wrapText="1"/>
    </xf>
    <xf numFmtId="165" fontId="34" fillId="8" borderId="9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1" fontId="18" fillId="0" borderId="9" xfId="0" applyNumberFormat="1" applyFont="1" applyFill="1" applyBorder="1" applyAlignment="1">
      <alignment horizontal="center" vertical="center" wrapText="1"/>
    </xf>
    <xf numFmtId="49" fontId="24" fillId="10" borderId="20" xfId="0" applyNumberFormat="1" applyFont="1" applyFill="1" applyBorder="1" applyAlignment="1">
      <alignment horizontal="left" vertical="center" wrapText="1"/>
    </xf>
    <xf numFmtId="49" fontId="24" fillId="10" borderId="15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49" fontId="16" fillId="8" borderId="10" xfId="0" applyNumberFormat="1" applyFont="1" applyFill="1" applyBorder="1" applyAlignment="1">
      <alignment horizontal="center" vertical="center" wrapText="1"/>
    </xf>
    <xf numFmtId="49" fontId="16" fillId="8" borderId="12" xfId="0" applyNumberFormat="1" applyFont="1" applyFill="1" applyBorder="1" applyAlignment="1">
      <alignment horizontal="center" vertical="center" wrapText="1"/>
    </xf>
    <xf numFmtId="2" fontId="29" fillId="0" borderId="9" xfId="0" applyNumberFormat="1" applyFont="1" applyBorder="1" applyAlignment="1">
      <alignment horizontal="center" vertical="center" wrapText="1"/>
    </xf>
    <xf numFmtId="2" fontId="25" fillId="11" borderId="20" xfId="0" applyNumberFormat="1" applyFont="1" applyFill="1" applyBorder="1" applyAlignment="1">
      <alignment horizontal="center" vertical="center" wrapText="1"/>
    </xf>
    <xf numFmtId="0" fontId="25" fillId="11" borderId="15" xfId="0" applyFont="1" applyFill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12" xfId="0" applyNumberFormat="1" applyFont="1" applyBorder="1" applyAlignment="1">
      <alignment horizontal="center" vertical="center" wrapText="1"/>
    </xf>
    <xf numFmtId="165" fontId="16" fillId="8" borderId="9" xfId="0" applyNumberFormat="1" applyFont="1" applyFill="1" applyBorder="1" applyAlignment="1">
      <alignment horizontal="center" vertical="center" wrapText="1"/>
    </xf>
    <xf numFmtId="2" fontId="16" fillId="8" borderId="9" xfId="0" applyNumberFormat="1" applyFont="1" applyFill="1" applyBorder="1" applyAlignment="1">
      <alignment horizontal="center" vertical="center" wrapText="1"/>
    </xf>
    <xf numFmtId="49" fontId="24" fillId="10" borderId="9" xfId="0" applyNumberFormat="1" applyFont="1" applyFill="1" applyBorder="1" applyAlignment="1">
      <alignment horizontal="left" vertical="center" wrapText="1"/>
    </xf>
    <xf numFmtId="0" fontId="27" fillId="10" borderId="15" xfId="0" applyFont="1" applyFill="1" applyBorder="1" applyAlignment="1">
      <alignment horizontal="left" vertical="center" wrapText="1"/>
    </xf>
    <xf numFmtId="0" fontId="24" fillId="10" borderId="20" xfId="0" applyFont="1" applyFill="1" applyBorder="1" applyAlignment="1">
      <alignment vertical="center" wrapText="1"/>
    </xf>
    <xf numFmtId="0" fontId="24" fillId="10" borderId="15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25" fillId="8" borderId="16" xfId="0" applyFont="1" applyFill="1" applyBorder="1" applyAlignment="1">
      <alignment horizontal="center" vertical="center" wrapText="1"/>
    </xf>
    <xf numFmtId="0" fontId="27" fillId="8" borderId="19" xfId="0" applyFont="1" applyFill="1" applyBorder="1" applyAlignment="1">
      <alignment vertical="center" wrapText="1"/>
    </xf>
    <xf numFmtId="0" fontId="25" fillId="8" borderId="17" xfId="0" applyFont="1" applyFill="1" applyBorder="1" applyAlignment="1">
      <alignment horizontal="center" vertical="center" wrapText="1"/>
    </xf>
    <xf numFmtId="0" fontId="27" fillId="8" borderId="18" xfId="0" applyFont="1" applyFill="1" applyBorder="1" applyAlignment="1">
      <alignment horizontal="center" vertical="center" wrapText="1"/>
    </xf>
    <xf numFmtId="0" fontId="26" fillId="10" borderId="15" xfId="0" applyFont="1" applyFill="1" applyBorder="1" applyAlignment="1">
      <alignment vertical="center" wrapText="1"/>
    </xf>
    <xf numFmtId="49" fontId="16" fillId="8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" fontId="22" fillId="0" borderId="9" xfId="0" applyNumberFormat="1" applyFont="1" applyFill="1" applyBorder="1" applyAlignment="1">
      <alignment horizontal="center" vertical="center" wrapText="1"/>
    </xf>
    <xf numFmtId="49" fontId="16" fillId="8" borderId="22" xfId="0" applyNumberFormat="1" applyFont="1" applyFill="1" applyBorder="1" applyAlignment="1">
      <alignment horizontal="left" vertical="top" wrapText="1"/>
    </xf>
    <xf numFmtId="0" fontId="18" fillId="8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165" fontId="33" fillId="1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25" fillId="8" borderId="9" xfId="0" applyNumberFormat="1" applyFont="1" applyFill="1" applyBorder="1" applyAlignment="1">
      <alignment horizontal="center" vertical="center" wrapText="1"/>
    </xf>
    <xf numFmtId="49" fontId="25" fillId="8" borderId="10" xfId="0" applyNumberFormat="1" applyFont="1" applyFill="1" applyBorder="1" applyAlignment="1">
      <alignment horizontal="center" vertical="center" wrapText="1"/>
    </xf>
    <xf numFmtId="0" fontId="25" fillId="8" borderId="9" xfId="0" applyNumberFormat="1" applyFont="1" applyFill="1" applyBorder="1" applyAlignment="1">
      <alignment horizontal="center" vertical="center" wrapText="1"/>
    </xf>
    <xf numFmtId="0" fontId="27" fillId="8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91"/>
  <sheetViews>
    <sheetView view="pageBreakPreview" zoomScale="85" zoomScaleNormal="85" zoomScaleSheetLayoutView="85" workbookViewId="0">
      <pane ySplit="5" topLeftCell="A91" activePane="bottomLeft" state="frozen"/>
      <selection pane="bottomLeft" activeCell="D93" sqref="D93"/>
    </sheetView>
  </sheetViews>
  <sheetFormatPr defaultColWidth="9.109375" defaultRowHeight="13.8" x14ac:dyDescent="0.25"/>
  <cols>
    <col min="1" max="2" width="13.6640625" style="5" customWidth="1"/>
    <col min="3" max="3" width="30.109375" style="6" customWidth="1"/>
    <col min="4" max="4" width="100.44140625" style="6" customWidth="1"/>
    <col min="5" max="6" width="19.88671875" style="6" customWidth="1"/>
    <col min="7" max="16384" width="9.109375" style="6"/>
  </cols>
  <sheetData>
    <row r="1" spans="1:6" x14ac:dyDescent="0.25">
      <c r="E1" s="6" t="s">
        <v>3</v>
      </c>
    </row>
    <row r="3" spans="1:6" ht="17.399999999999999" x14ac:dyDescent="0.25">
      <c r="A3" s="224" t="s">
        <v>104</v>
      </c>
      <c r="B3" s="224"/>
      <c r="C3" s="224"/>
      <c r="D3" s="224"/>
      <c r="E3" s="224"/>
      <c r="F3" s="224"/>
    </row>
    <row r="5" spans="1:6" s="5" customFormat="1" ht="92.4" x14ac:dyDescent="0.25">
      <c r="A5" s="1" t="s">
        <v>0</v>
      </c>
      <c r="B5" s="1" t="s">
        <v>60</v>
      </c>
      <c r="C5" s="1" t="s">
        <v>295</v>
      </c>
      <c r="D5" s="1" t="s">
        <v>4</v>
      </c>
      <c r="E5" s="1" t="s">
        <v>58</v>
      </c>
      <c r="F5" s="1" t="s">
        <v>59</v>
      </c>
    </row>
    <row r="6" spans="1:6" s="5" customFormat="1" x14ac:dyDescent="0.25">
      <c r="A6" s="1"/>
      <c r="B6" s="1"/>
      <c r="C6" s="1"/>
      <c r="D6" s="7" t="s">
        <v>61</v>
      </c>
      <c r="E6" s="1"/>
      <c r="F6" s="2" t="s">
        <v>26</v>
      </c>
    </row>
    <row r="7" spans="1:6" s="5" customFormat="1" x14ac:dyDescent="0.25">
      <c r="A7" s="2"/>
      <c r="B7" s="2">
        <v>1</v>
      </c>
      <c r="C7" s="2"/>
      <c r="D7" s="8" t="s">
        <v>62</v>
      </c>
      <c r="E7" s="9"/>
      <c r="F7" s="9">
        <v>43332</v>
      </c>
    </row>
    <row r="8" spans="1:6" s="5" customFormat="1" x14ac:dyDescent="0.25">
      <c r="A8" s="2"/>
      <c r="B8" s="2">
        <v>2</v>
      </c>
      <c r="C8" s="2"/>
      <c r="D8" s="8" t="s">
        <v>63</v>
      </c>
      <c r="E8" s="9"/>
      <c r="F8" s="9">
        <v>43336</v>
      </c>
    </row>
    <row r="9" spans="1:6" s="5" customFormat="1" x14ac:dyDescent="0.25">
      <c r="A9" s="2"/>
      <c r="B9" s="2">
        <v>3</v>
      </c>
      <c r="C9" s="2"/>
      <c r="D9" s="8" t="s">
        <v>64</v>
      </c>
      <c r="E9" s="9"/>
      <c r="F9" s="9">
        <v>43340</v>
      </c>
    </row>
    <row r="10" spans="1:6" s="5" customFormat="1" x14ac:dyDescent="0.25">
      <c r="A10" s="2"/>
      <c r="B10" s="2">
        <v>4</v>
      </c>
      <c r="C10" s="2"/>
      <c r="D10" s="8" t="s">
        <v>65</v>
      </c>
      <c r="E10" s="9"/>
      <c r="F10" s="9">
        <v>43345</v>
      </c>
    </row>
    <row r="11" spans="1:6" s="5" customFormat="1" x14ac:dyDescent="0.25">
      <c r="A11" s="2"/>
      <c r="B11" s="2">
        <v>5</v>
      </c>
      <c r="C11" s="2"/>
      <c r="D11" s="8" t="s">
        <v>66</v>
      </c>
      <c r="E11" s="9"/>
      <c r="F11" s="9">
        <v>43348</v>
      </c>
    </row>
    <row r="12" spans="1:6" s="5" customFormat="1" x14ac:dyDescent="0.25">
      <c r="A12" s="2"/>
      <c r="B12" s="2">
        <v>6</v>
      </c>
      <c r="C12" s="2"/>
      <c r="D12" s="8" t="s">
        <v>67</v>
      </c>
      <c r="E12" s="9"/>
      <c r="F12" s="9">
        <v>43353</v>
      </c>
    </row>
    <row r="13" spans="1:6" s="5" customFormat="1" x14ac:dyDescent="0.25">
      <c r="A13" s="2"/>
      <c r="B13" s="2">
        <v>7</v>
      </c>
      <c r="C13" s="2"/>
      <c r="D13" s="8" t="s">
        <v>68</v>
      </c>
      <c r="E13" s="9"/>
      <c r="F13" s="9">
        <v>43356</v>
      </c>
    </row>
    <row r="14" spans="1:6" s="5" customFormat="1" x14ac:dyDescent="0.25">
      <c r="A14" s="2"/>
      <c r="B14" s="2">
        <v>8</v>
      </c>
      <c r="C14" s="2"/>
      <c r="D14" s="8" t="s">
        <v>69</v>
      </c>
      <c r="E14" s="9"/>
      <c r="F14" s="9">
        <v>43361</v>
      </c>
    </row>
    <row r="15" spans="1:6" s="5" customFormat="1" x14ac:dyDescent="0.25">
      <c r="A15" s="2"/>
      <c r="B15" s="2">
        <v>9</v>
      </c>
      <c r="C15" s="2"/>
      <c r="D15" s="8" t="s">
        <v>70</v>
      </c>
      <c r="E15" s="9"/>
      <c r="F15" s="9">
        <v>43364</v>
      </c>
    </row>
    <row r="16" spans="1:6" s="5" customFormat="1" x14ac:dyDescent="0.25">
      <c r="A16" s="2"/>
      <c r="B16" s="2">
        <v>10</v>
      </c>
      <c r="C16" s="2"/>
      <c r="D16" s="8" t="s">
        <v>71</v>
      </c>
      <c r="E16" s="9"/>
      <c r="F16" s="9">
        <v>43370</v>
      </c>
    </row>
    <row r="17" spans="1:6" s="5" customFormat="1" x14ac:dyDescent="0.25">
      <c r="A17" s="2"/>
      <c r="B17" s="2">
        <v>11</v>
      </c>
      <c r="C17" s="2"/>
      <c r="D17" s="8" t="s">
        <v>72</v>
      </c>
      <c r="E17" s="9"/>
      <c r="F17" s="9">
        <v>43374</v>
      </c>
    </row>
    <row r="18" spans="1:6" s="5" customFormat="1" x14ac:dyDescent="0.25">
      <c r="A18" s="2"/>
      <c r="B18" s="2">
        <v>12</v>
      </c>
      <c r="C18" s="2"/>
      <c r="D18" s="8" t="s">
        <v>73</v>
      </c>
      <c r="E18" s="9"/>
      <c r="F18" s="9">
        <v>43378</v>
      </c>
    </row>
    <row r="19" spans="1:6" s="5" customFormat="1" x14ac:dyDescent="0.25">
      <c r="A19" s="2"/>
      <c r="B19" s="2">
        <v>13</v>
      </c>
      <c r="C19" s="2"/>
      <c r="D19" s="8" t="s">
        <v>74</v>
      </c>
      <c r="E19" s="9"/>
      <c r="F19" s="9">
        <v>43383</v>
      </c>
    </row>
    <row r="20" spans="1:6" s="5" customFormat="1" x14ac:dyDescent="0.25">
      <c r="A20" s="2"/>
      <c r="B20" s="2">
        <v>14</v>
      </c>
      <c r="C20" s="2"/>
      <c r="D20" s="8" t="s">
        <v>75</v>
      </c>
      <c r="E20" s="9"/>
      <c r="F20" s="9">
        <v>43388</v>
      </c>
    </row>
    <row r="21" spans="1:6" s="5" customFormat="1" x14ac:dyDescent="0.25">
      <c r="A21" s="2"/>
      <c r="B21" s="2">
        <v>15</v>
      </c>
      <c r="C21" s="2"/>
      <c r="D21" s="8" t="s">
        <v>174</v>
      </c>
      <c r="E21" s="9"/>
      <c r="F21" s="9">
        <v>43301</v>
      </c>
    </row>
    <row r="22" spans="1:6" s="5" customFormat="1" x14ac:dyDescent="0.25">
      <c r="A22" s="2"/>
      <c r="B22" s="2">
        <v>16</v>
      </c>
      <c r="C22" s="2"/>
      <c r="D22" s="8" t="s">
        <v>175</v>
      </c>
      <c r="E22" s="9"/>
      <c r="F22" s="9">
        <v>43301</v>
      </c>
    </row>
    <row r="23" spans="1:6" s="5" customFormat="1" x14ac:dyDescent="0.25">
      <c r="A23" s="2"/>
      <c r="B23" s="2">
        <v>17</v>
      </c>
      <c r="C23" s="2"/>
      <c r="D23" s="8" t="s">
        <v>178</v>
      </c>
      <c r="E23" s="9">
        <v>43417</v>
      </c>
      <c r="F23" s="9">
        <v>43424</v>
      </c>
    </row>
    <row r="24" spans="1:6" s="5" customFormat="1" x14ac:dyDescent="0.25">
      <c r="A24" s="2"/>
      <c r="B24" s="2">
        <v>18</v>
      </c>
      <c r="C24" s="2"/>
      <c r="D24" s="8" t="s">
        <v>83</v>
      </c>
      <c r="E24" s="9"/>
      <c r="F24" s="9">
        <v>43358</v>
      </c>
    </row>
    <row r="25" spans="1:6" s="5" customFormat="1" x14ac:dyDescent="0.25">
      <c r="A25" s="2"/>
      <c r="B25" s="2">
        <v>19</v>
      </c>
      <c r="C25" s="2"/>
      <c r="D25" s="8" t="s">
        <v>201</v>
      </c>
      <c r="E25" s="9"/>
      <c r="F25" s="9">
        <v>43240</v>
      </c>
    </row>
    <row r="26" spans="1:6" x14ac:dyDescent="0.25">
      <c r="A26" s="10"/>
      <c r="B26" s="10"/>
      <c r="C26" s="11" t="s">
        <v>176</v>
      </c>
      <c r="D26" s="11" t="s">
        <v>41</v>
      </c>
      <c r="E26" s="12"/>
      <c r="F26" s="12"/>
    </row>
    <row r="27" spans="1:6" x14ac:dyDescent="0.25">
      <c r="A27" s="13"/>
      <c r="B27" s="13">
        <v>15.16</v>
      </c>
      <c r="C27" s="13"/>
      <c r="D27" s="14" t="s">
        <v>129</v>
      </c>
      <c r="E27" s="15">
        <v>43302</v>
      </c>
      <c r="F27" s="15">
        <v>43316</v>
      </c>
    </row>
    <row r="28" spans="1:6" x14ac:dyDescent="0.25">
      <c r="A28" s="13"/>
      <c r="B28" s="13"/>
      <c r="C28" s="13"/>
      <c r="D28" s="14" t="s">
        <v>124</v>
      </c>
      <c r="E28" s="15">
        <f>F27+1</f>
        <v>43317</v>
      </c>
      <c r="F28" s="15">
        <f>E28+15</f>
        <v>43332</v>
      </c>
    </row>
    <row r="29" spans="1:6" x14ac:dyDescent="0.25">
      <c r="A29" s="13"/>
      <c r="B29" s="13"/>
      <c r="C29" s="13"/>
      <c r="D29" s="14" t="s">
        <v>130</v>
      </c>
      <c r="E29" s="15">
        <f>F27+1</f>
        <v>43317</v>
      </c>
      <c r="F29" s="15">
        <v>43332</v>
      </c>
    </row>
    <row r="30" spans="1:6" x14ac:dyDescent="0.25">
      <c r="A30" s="13"/>
      <c r="B30" s="13"/>
      <c r="C30" s="13"/>
      <c r="D30" s="14" t="s">
        <v>76</v>
      </c>
      <c r="E30" s="15">
        <f>F28+1</f>
        <v>43333</v>
      </c>
      <c r="F30" s="15">
        <v>43358</v>
      </c>
    </row>
    <row r="31" spans="1:6" x14ac:dyDescent="0.25">
      <c r="A31" s="13"/>
      <c r="B31" s="13"/>
      <c r="C31" s="13"/>
      <c r="D31" s="14" t="s">
        <v>123</v>
      </c>
      <c r="E31" s="15">
        <f>F30+1</f>
        <v>43359</v>
      </c>
      <c r="F31" s="15">
        <f>E31+15</f>
        <v>43374</v>
      </c>
    </row>
    <row r="32" spans="1:6" x14ac:dyDescent="0.25">
      <c r="A32" s="10"/>
      <c r="B32" s="10"/>
      <c r="C32" s="11" t="s">
        <v>151</v>
      </c>
      <c r="D32" s="11" t="s">
        <v>6</v>
      </c>
      <c r="E32" s="12"/>
      <c r="F32" s="12"/>
    </row>
    <row r="33" spans="1:6" x14ac:dyDescent="0.25">
      <c r="A33" s="13"/>
      <c r="B33" s="13"/>
      <c r="C33" s="13"/>
      <c r="D33" s="14" t="s">
        <v>125</v>
      </c>
      <c r="E33" s="13" t="s">
        <v>13</v>
      </c>
      <c r="F33" s="15">
        <v>43291</v>
      </c>
    </row>
    <row r="34" spans="1:6" x14ac:dyDescent="0.25">
      <c r="A34" s="13"/>
      <c r="B34" s="13"/>
      <c r="C34" s="13"/>
      <c r="D34" s="14" t="s">
        <v>126</v>
      </c>
      <c r="E34" s="15">
        <f>F27+1</f>
        <v>43317</v>
      </c>
      <c r="F34" s="15">
        <v>43332</v>
      </c>
    </row>
    <row r="35" spans="1:6" x14ac:dyDescent="0.25">
      <c r="A35" s="13"/>
      <c r="B35" s="13"/>
      <c r="C35" s="13"/>
      <c r="D35" s="14" t="s">
        <v>132</v>
      </c>
      <c r="E35" s="15">
        <f>F34+1</f>
        <v>43333</v>
      </c>
      <c r="F35" s="15">
        <v>43358</v>
      </c>
    </row>
    <row r="36" spans="1:6" x14ac:dyDescent="0.25">
      <c r="A36" s="13"/>
      <c r="B36" s="13"/>
      <c r="C36" s="13"/>
      <c r="D36" s="14" t="s">
        <v>127</v>
      </c>
      <c r="E36" s="15">
        <f>F35+1</f>
        <v>43359</v>
      </c>
      <c r="F36" s="15">
        <f>E36+15</f>
        <v>43374</v>
      </c>
    </row>
    <row r="37" spans="1:6" x14ac:dyDescent="0.25">
      <c r="A37" s="13"/>
      <c r="B37" s="13">
        <v>17</v>
      </c>
      <c r="C37" s="13"/>
      <c r="D37" s="14" t="s">
        <v>77</v>
      </c>
      <c r="E37" s="15">
        <f>E23+1</f>
        <v>43418</v>
      </c>
      <c r="F37" s="15">
        <f>E37+12</f>
        <v>43430</v>
      </c>
    </row>
    <row r="38" spans="1:6" s="42" customFormat="1" ht="27.6" x14ac:dyDescent="0.25">
      <c r="A38" s="39"/>
      <c r="B38" s="39">
        <v>17</v>
      </c>
      <c r="C38" s="39"/>
      <c r="D38" s="40" t="s">
        <v>179</v>
      </c>
      <c r="E38" s="41">
        <v>43418</v>
      </c>
      <c r="F38" s="41">
        <v>43430</v>
      </c>
    </row>
    <row r="39" spans="1:6" s="42" customFormat="1" x14ac:dyDescent="0.25">
      <c r="A39" s="39"/>
      <c r="B39" s="39"/>
      <c r="C39" s="39"/>
      <c r="D39" s="40" t="s">
        <v>180</v>
      </c>
      <c r="E39" s="41">
        <f>F37+1</f>
        <v>43431</v>
      </c>
      <c r="F39" s="41">
        <f>E39+10</f>
        <v>43441</v>
      </c>
    </row>
    <row r="40" spans="1:6" x14ac:dyDescent="0.25">
      <c r="A40" s="13"/>
      <c r="B40" s="13"/>
      <c r="C40" s="13"/>
      <c r="D40" s="14" t="s">
        <v>7</v>
      </c>
      <c r="E40" s="15">
        <f>F37+1</f>
        <v>43431</v>
      </c>
      <c r="F40" s="15">
        <f>E40+5</f>
        <v>43436</v>
      </c>
    </row>
    <row r="41" spans="1:6" x14ac:dyDescent="0.25">
      <c r="A41" s="13"/>
      <c r="B41" s="13"/>
      <c r="C41" s="13"/>
      <c r="D41" s="14" t="s">
        <v>8</v>
      </c>
      <c r="E41" s="15">
        <f>F40+1</f>
        <v>43437</v>
      </c>
      <c r="F41" s="15">
        <f>E41+5</f>
        <v>43442</v>
      </c>
    </row>
    <row r="42" spans="1:6" x14ac:dyDescent="0.25">
      <c r="A42" s="13"/>
      <c r="B42" s="13"/>
      <c r="C42" s="13"/>
      <c r="D42" s="14" t="s">
        <v>9</v>
      </c>
      <c r="E42" s="15">
        <f>F41+1</f>
        <v>43443</v>
      </c>
      <c r="F42" s="15">
        <f>E42+4</f>
        <v>43447</v>
      </c>
    </row>
    <row r="43" spans="1:6" ht="27.6" x14ac:dyDescent="0.25">
      <c r="A43" s="13"/>
      <c r="B43" s="13"/>
      <c r="C43" s="13"/>
      <c r="D43" s="16" t="s">
        <v>10</v>
      </c>
      <c r="E43" s="15">
        <f>F42+1</f>
        <v>43448</v>
      </c>
      <c r="F43" s="15">
        <f>E43+3</f>
        <v>43451</v>
      </c>
    </row>
    <row r="44" spans="1:6" x14ac:dyDescent="0.25">
      <c r="A44" s="13"/>
      <c r="B44" s="13"/>
      <c r="C44" s="13"/>
      <c r="D44" s="16" t="s">
        <v>11</v>
      </c>
      <c r="E44" s="15">
        <f>F37+1</f>
        <v>43431</v>
      </c>
      <c r="F44" s="15">
        <f>E44+17</f>
        <v>43448</v>
      </c>
    </row>
    <row r="45" spans="1:6" s="42" customFormat="1" ht="41.4" x14ac:dyDescent="0.25">
      <c r="A45" s="39"/>
      <c r="B45" s="39"/>
      <c r="C45" s="39"/>
      <c r="D45" s="43" t="s">
        <v>181</v>
      </c>
      <c r="E45" s="41">
        <f>F37+1</f>
        <v>43431</v>
      </c>
      <c r="F45" s="41">
        <f>E45+70</f>
        <v>43501</v>
      </c>
    </row>
    <row r="46" spans="1:6" s="42" customFormat="1" x14ac:dyDescent="0.25">
      <c r="A46" s="39"/>
      <c r="B46" s="39"/>
      <c r="C46" s="39"/>
      <c r="D46" s="43" t="s">
        <v>182</v>
      </c>
      <c r="E46" s="41">
        <f>F45+1</f>
        <v>43502</v>
      </c>
      <c r="F46" s="41">
        <f>E46+10</f>
        <v>43512</v>
      </c>
    </row>
    <row r="47" spans="1:6" s="42" customFormat="1" ht="27.6" x14ac:dyDescent="0.25">
      <c r="A47" s="39"/>
      <c r="B47" s="39"/>
      <c r="C47" s="39"/>
      <c r="D47" s="43" t="s">
        <v>183</v>
      </c>
      <c r="E47" s="41">
        <f>F38+1</f>
        <v>43431</v>
      </c>
      <c r="F47" s="41">
        <f>E47+50</f>
        <v>43481</v>
      </c>
    </row>
    <row r="48" spans="1:6" x14ac:dyDescent="0.25">
      <c r="A48" s="13"/>
      <c r="B48" s="13"/>
      <c r="C48" s="13"/>
      <c r="D48" s="16" t="s">
        <v>12</v>
      </c>
      <c r="E48" s="15">
        <f>F44+1</f>
        <v>43449</v>
      </c>
      <c r="F48" s="15">
        <f>E48+122</f>
        <v>43571</v>
      </c>
    </row>
    <row r="49" spans="1:6" x14ac:dyDescent="0.25">
      <c r="A49" s="10"/>
      <c r="B49" s="10"/>
      <c r="C49" s="11" t="s">
        <v>149</v>
      </c>
      <c r="D49" s="11" t="s">
        <v>14</v>
      </c>
      <c r="E49" s="12"/>
      <c r="F49" s="12"/>
    </row>
    <row r="50" spans="1:6" x14ac:dyDescent="0.25">
      <c r="A50" s="13"/>
      <c r="B50" s="13"/>
      <c r="C50" s="13"/>
      <c r="D50" s="14" t="s">
        <v>139</v>
      </c>
      <c r="E50" s="13" t="s">
        <v>13</v>
      </c>
      <c r="F50" s="15">
        <v>43291</v>
      </c>
    </row>
    <row r="51" spans="1:6" x14ac:dyDescent="0.25">
      <c r="A51" s="13"/>
      <c r="B51" s="13"/>
      <c r="C51" s="13"/>
      <c r="D51" s="14" t="s">
        <v>15</v>
      </c>
      <c r="E51" s="13" t="s">
        <v>13</v>
      </c>
      <c r="F51" s="15">
        <v>43252</v>
      </c>
    </row>
    <row r="52" spans="1:6" x14ac:dyDescent="0.25">
      <c r="A52" s="13"/>
      <c r="B52" s="13"/>
      <c r="C52" s="13"/>
      <c r="D52" s="14" t="s">
        <v>131</v>
      </c>
      <c r="E52" s="15">
        <f>F27+1</f>
        <v>43317</v>
      </c>
      <c r="F52" s="15">
        <v>43332</v>
      </c>
    </row>
    <row r="53" spans="1:6" x14ac:dyDescent="0.25">
      <c r="A53" s="13"/>
      <c r="B53" s="13"/>
      <c r="C53" s="13"/>
      <c r="D53" s="14" t="s">
        <v>132</v>
      </c>
      <c r="E53" s="15">
        <f>F52+1</f>
        <v>43333</v>
      </c>
      <c r="F53" s="15">
        <v>43358</v>
      </c>
    </row>
    <row r="54" spans="1:6" x14ac:dyDescent="0.25">
      <c r="A54" s="13"/>
      <c r="B54" s="13"/>
      <c r="C54" s="13"/>
      <c r="D54" s="14" t="s">
        <v>128</v>
      </c>
      <c r="E54" s="15">
        <f>F53+1</f>
        <v>43359</v>
      </c>
      <c r="F54" s="15">
        <f>E54+15</f>
        <v>43374</v>
      </c>
    </row>
    <row r="55" spans="1:6" x14ac:dyDescent="0.25">
      <c r="A55" s="13"/>
      <c r="B55" s="13">
        <v>17</v>
      </c>
      <c r="C55" s="13"/>
      <c r="D55" s="14" t="s">
        <v>78</v>
      </c>
      <c r="E55" s="15">
        <f>E23+1</f>
        <v>43418</v>
      </c>
      <c r="F55" s="15">
        <f>E55+12</f>
        <v>43430</v>
      </c>
    </row>
    <row r="56" spans="1:6" s="42" customFormat="1" ht="27.6" x14ac:dyDescent="0.25">
      <c r="A56" s="39"/>
      <c r="B56" s="39"/>
      <c r="C56" s="39"/>
      <c r="D56" s="40" t="s">
        <v>184</v>
      </c>
      <c r="E56" s="41">
        <f>F55+1</f>
        <v>43431</v>
      </c>
      <c r="F56" s="41">
        <f>E56+10</f>
        <v>43441</v>
      </c>
    </row>
    <row r="57" spans="1:6" x14ac:dyDescent="0.25">
      <c r="A57" s="13"/>
      <c r="B57" s="13"/>
      <c r="C57" s="13"/>
      <c r="D57" s="14" t="s">
        <v>16</v>
      </c>
      <c r="E57" s="15">
        <f>F55+1</f>
        <v>43431</v>
      </c>
      <c r="F57" s="15">
        <f>E57+4</f>
        <v>43435</v>
      </c>
    </row>
    <row r="58" spans="1:6" x14ac:dyDescent="0.25">
      <c r="A58" s="13"/>
      <c r="B58" s="13"/>
      <c r="C58" s="13"/>
      <c r="D58" s="14" t="s">
        <v>17</v>
      </c>
      <c r="E58" s="15">
        <f>F57+1</f>
        <v>43436</v>
      </c>
      <c r="F58" s="15">
        <f>E58+4</f>
        <v>43440</v>
      </c>
    </row>
    <row r="59" spans="1:6" x14ac:dyDescent="0.25">
      <c r="A59" s="13"/>
      <c r="B59" s="13"/>
      <c r="C59" s="13"/>
      <c r="D59" s="14" t="s">
        <v>18</v>
      </c>
      <c r="E59" s="15">
        <f>F58+1</f>
        <v>43441</v>
      </c>
      <c r="F59" s="15">
        <f>E59+5</f>
        <v>43446</v>
      </c>
    </row>
    <row r="60" spans="1:6" ht="27.6" x14ac:dyDescent="0.25">
      <c r="A60" s="13"/>
      <c r="B60" s="13"/>
      <c r="C60" s="13"/>
      <c r="D60" s="16" t="s">
        <v>19</v>
      </c>
      <c r="E60" s="15">
        <f>F59+1</f>
        <v>43447</v>
      </c>
      <c r="F60" s="15">
        <f>E60+3</f>
        <v>43450</v>
      </c>
    </row>
    <row r="61" spans="1:6" x14ac:dyDescent="0.25">
      <c r="A61" s="10"/>
      <c r="B61" s="10"/>
      <c r="C61" s="11" t="s">
        <v>150</v>
      </c>
      <c r="D61" s="11" t="s">
        <v>138</v>
      </c>
      <c r="E61" s="12"/>
      <c r="F61" s="12"/>
    </row>
    <row r="62" spans="1:6" x14ac:dyDescent="0.25">
      <c r="A62" s="13"/>
      <c r="B62" s="13"/>
      <c r="C62" s="13"/>
      <c r="D62" s="16" t="s">
        <v>140</v>
      </c>
      <c r="E62" s="13" t="s">
        <v>13</v>
      </c>
      <c r="F62" s="15">
        <v>43291</v>
      </c>
    </row>
    <row r="63" spans="1:6" x14ac:dyDescent="0.25">
      <c r="A63" s="13"/>
      <c r="B63" s="13"/>
      <c r="C63" s="13"/>
      <c r="D63" s="16" t="s">
        <v>141</v>
      </c>
      <c r="E63" s="15">
        <f>F27+1</f>
        <v>43317</v>
      </c>
      <c r="F63" s="15">
        <f>E63+15</f>
        <v>43332</v>
      </c>
    </row>
    <row r="64" spans="1:6" x14ac:dyDescent="0.25">
      <c r="A64" s="13"/>
      <c r="B64" s="13"/>
      <c r="C64" s="13"/>
      <c r="D64" s="16" t="s">
        <v>142</v>
      </c>
      <c r="E64" s="15">
        <f>F63+1</f>
        <v>43333</v>
      </c>
      <c r="F64" s="15">
        <v>43358</v>
      </c>
    </row>
    <row r="65" spans="1:6" x14ac:dyDescent="0.25">
      <c r="A65" s="13"/>
      <c r="B65" s="13"/>
      <c r="C65" s="13"/>
      <c r="D65" s="16" t="s">
        <v>143</v>
      </c>
      <c r="E65" s="15">
        <f>F64+1</f>
        <v>43359</v>
      </c>
      <c r="F65" s="15">
        <f>E65+15</f>
        <v>43374</v>
      </c>
    </row>
    <row r="66" spans="1:6" x14ac:dyDescent="0.25">
      <c r="A66" s="13"/>
      <c r="B66" s="13">
        <v>17</v>
      </c>
      <c r="C66" s="13"/>
      <c r="D66" s="16" t="s">
        <v>144</v>
      </c>
      <c r="E66" s="15">
        <f>E23+1</f>
        <v>43418</v>
      </c>
      <c r="F66" s="15">
        <f>E66+12</f>
        <v>43430</v>
      </c>
    </row>
    <row r="67" spans="1:6" x14ac:dyDescent="0.25">
      <c r="A67" s="13"/>
      <c r="B67" s="13"/>
      <c r="C67" s="13"/>
      <c r="D67" s="16" t="s">
        <v>145</v>
      </c>
      <c r="E67" s="15">
        <f>F66+1</f>
        <v>43431</v>
      </c>
      <c r="F67" s="15">
        <f>E67+4</f>
        <v>43435</v>
      </c>
    </row>
    <row r="68" spans="1:6" x14ac:dyDescent="0.25">
      <c r="A68" s="13"/>
      <c r="B68" s="13"/>
      <c r="C68" s="13"/>
      <c r="D68" s="16" t="s">
        <v>146</v>
      </c>
      <c r="E68" s="15">
        <f>F67+1</f>
        <v>43436</v>
      </c>
      <c r="F68" s="15">
        <f>E68+4</f>
        <v>43440</v>
      </c>
    </row>
    <row r="69" spans="1:6" x14ac:dyDescent="0.25">
      <c r="A69" s="13"/>
      <c r="B69" s="13"/>
      <c r="C69" s="13"/>
      <c r="D69" s="16" t="s">
        <v>147</v>
      </c>
      <c r="E69" s="15">
        <f>F68+1</f>
        <v>43441</v>
      </c>
      <c r="F69" s="15">
        <f>E69+5</f>
        <v>43446</v>
      </c>
    </row>
    <row r="70" spans="1:6" ht="27.6" x14ac:dyDescent="0.25">
      <c r="A70" s="13"/>
      <c r="B70" s="13"/>
      <c r="C70" s="13"/>
      <c r="D70" s="16" t="s">
        <v>148</v>
      </c>
      <c r="E70" s="15">
        <f>F69+1</f>
        <v>43447</v>
      </c>
      <c r="F70" s="15">
        <f>E70+3</f>
        <v>43450</v>
      </c>
    </row>
    <row r="71" spans="1:6" x14ac:dyDescent="0.25">
      <c r="A71" s="10"/>
      <c r="B71" s="10"/>
      <c r="C71" s="11" t="s">
        <v>152</v>
      </c>
      <c r="D71" s="11" t="s">
        <v>134</v>
      </c>
      <c r="E71" s="12"/>
      <c r="F71" s="12"/>
    </row>
    <row r="72" spans="1:6" x14ac:dyDescent="0.25">
      <c r="A72" s="13"/>
      <c r="B72" s="13"/>
      <c r="C72" s="13"/>
      <c r="D72" s="16" t="s">
        <v>135</v>
      </c>
      <c r="E72" s="15">
        <v>43317</v>
      </c>
      <c r="F72" s="15">
        <v>43332</v>
      </c>
    </row>
    <row r="73" spans="1:6" x14ac:dyDescent="0.25">
      <c r="A73" s="13"/>
      <c r="B73" s="30" t="s">
        <v>137</v>
      </c>
      <c r="C73" s="13"/>
      <c r="D73" s="16" t="s">
        <v>136</v>
      </c>
      <c r="E73" s="15">
        <f>F7+5</f>
        <v>43337</v>
      </c>
      <c r="F73" s="15">
        <f>F20+15</f>
        <v>43403</v>
      </c>
    </row>
    <row r="74" spans="1:6" x14ac:dyDescent="0.25">
      <c r="A74" s="13"/>
      <c r="B74" s="13">
        <v>18</v>
      </c>
      <c r="C74" s="13"/>
      <c r="D74" s="16" t="s">
        <v>171</v>
      </c>
      <c r="E74" s="15">
        <f>F24+1</f>
        <v>43359</v>
      </c>
      <c r="F74" s="15">
        <f>E74+20</f>
        <v>43379</v>
      </c>
    </row>
    <row r="75" spans="1:6" ht="27.6" x14ac:dyDescent="0.25">
      <c r="A75" s="13"/>
      <c r="B75" s="13"/>
      <c r="C75" s="13"/>
      <c r="D75" s="16" t="s">
        <v>172</v>
      </c>
      <c r="E75" s="15">
        <f>F72+1</f>
        <v>43333</v>
      </c>
      <c r="F75" s="15">
        <f>E75+20</f>
        <v>43353</v>
      </c>
    </row>
    <row r="76" spans="1:6" x14ac:dyDescent="0.25">
      <c r="A76" s="13"/>
      <c r="B76" s="13"/>
      <c r="C76" s="13"/>
      <c r="D76" s="16" t="s">
        <v>173</v>
      </c>
      <c r="E76" s="15">
        <v>43419</v>
      </c>
      <c r="F76" s="15">
        <v>43430</v>
      </c>
    </row>
    <row r="77" spans="1:6" x14ac:dyDescent="0.25">
      <c r="A77" s="10"/>
      <c r="B77" s="10"/>
      <c r="C77" s="11" t="s">
        <v>150</v>
      </c>
      <c r="D77" s="155" t="s">
        <v>82</v>
      </c>
      <c r="E77" s="12"/>
      <c r="F77" s="12"/>
    </row>
    <row r="78" spans="1:6" s="34" customFormat="1" x14ac:dyDescent="0.25">
      <c r="A78" s="31"/>
      <c r="B78" s="31"/>
      <c r="C78" s="32"/>
      <c r="D78" s="16" t="s">
        <v>156</v>
      </c>
      <c r="E78" s="33"/>
      <c r="F78" s="15">
        <v>43313</v>
      </c>
    </row>
    <row r="79" spans="1:6" s="34" customFormat="1" x14ac:dyDescent="0.25">
      <c r="A79" s="31"/>
      <c r="B79" s="31"/>
      <c r="C79" s="32"/>
      <c r="D79" s="16" t="s">
        <v>157</v>
      </c>
      <c r="E79" s="15">
        <v>43317</v>
      </c>
      <c r="F79" s="15">
        <v>43332</v>
      </c>
    </row>
    <row r="80" spans="1:6" x14ac:dyDescent="0.25">
      <c r="A80" s="13"/>
      <c r="B80" s="30" t="s">
        <v>137</v>
      </c>
      <c r="C80" s="13"/>
      <c r="D80" s="14" t="s">
        <v>218</v>
      </c>
      <c r="E80" s="15">
        <f>F7+5</f>
        <v>43337</v>
      </c>
      <c r="F80" s="15">
        <v>43393</v>
      </c>
    </row>
    <row r="81" spans="1:6" x14ac:dyDescent="0.25">
      <c r="A81" s="13"/>
      <c r="B81" s="13">
        <v>17</v>
      </c>
      <c r="C81" s="13"/>
      <c r="D81" s="14" t="s">
        <v>158</v>
      </c>
      <c r="E81" s="15">
        <f>E23+1</f>
        <v>43418</v>
      </c>
      <c r="F81" s="15">
        <f>E81+20</f>
        <v>43438</v>
      </c>
    </row>
    <row r="82" spans="1:6" x14ac:dyDescent="0.25">
      <c r="A82" s="10"/>
      <c r="B82" s="10"/>
      <c r="C82" s="11" t="s">
        <v>150</v>
      </c>
      <c r="D82" s="155" t="s">
        <v>84</v>
      </c>
      <c r="E82" s="12"/>
      <c r="F82" s="12"/>
    </row>
    <row r="83" spans="1:6" s="37" customFormat="1" x14ac:dyDescent="0.25">
      <c r="A83" s="35"/>
      <c r="B83" s="35"/>
      <c r="C83" s="36"/>
      <c r="D83" s="38" t="s">
        <v>159</v>
      </c>
      <c r="E83" s="33"/>
      <c r="F83" s="15">
        <v>43313</v>
      </c>
    </row>
    <row r="84" spans="1:6" s="37" customFormat="1" x14ac:dyDescent="0.25">
      <c r="A84" s="35"/>
      <c r="B84" s="35"/>
      <c r="C84" s="36"/>
      <c r="D84" s="38" t="s">
        <v>160</v>
      </c>
      <c r="E84" s="15">
        <v>43317</v>
      </c>
      <c r="F84" s="15">
        <v>43332</v>
      </c>
    </row>
    <row r="85" spans="1:6" x14ac:dyDescent="0.25">
      <c r="A85" s="13"/>
      <c r="B85" s="30" t="s">
        <v>137</v>
      </c>
      <c r="C85" s="13"/>
      <c r="D85" s="14" t="s">
        <v>219</v>
      </c>
      <c r="E85" s="15">
        <f>F7+5</f>
        <v>43337</v>
      </c>
      <c r="F85" s="15">
        <v>43393</v>
      </c>
    </row>
    <row r="86" spans="1:6" x14ac:dyDescent="0.25">
      <c r="A86" s="13"/>
      <c r="B86" s="13">
        <v>17</v>
      </c>
      <c r="C86" s="13"/>
      <c r="D86" s="14" t="s">
        <v>165</v>
      </c>
      <c r="E86" s="15">
        <f>E23+1</f>
        <v>43418</v>
      </c>
      <c r="F86" s="15">
        <f>E86+20</f>
        <v>43438</v>
      </c>
    </row>
    <row r="87" spans="1:6" x14ac:dyDescent="0.25">
      <c r="A87" s="10"/>
      <c r="B87" s="10"/>
      <c r="C87" s="11" t="s">
        <v>150</v>
      </c>
      <c r="D87" s="155" t="s">
        <v>85</v>
      </c>
      <c r="E87" s="12"/>
      <c r="F87" s="12"/>
    </row>
    <row r="88" spans="1:6" s="34" customFormat="1" x14ac:dyDescent="0.25">
      <c r="A88" s="31"/>
      <c r="B88" s="31"/>
      <c r="C88" s="32"/>
      <c r="D88" s="16" t="s">
        <v>161</v>
      </c>
      <c r="E88" s="33"/>
      <c r="F88" s="15">
        <v>43313</v>
      </c>
    </row>
    <row r="89" spans="1:6" s="34" customFormat="1" x14ac:dyDescent="0.25">
      <c r="A89" s="31"/>
      <c r="B89" s="31"/>
      <c r="C89" s="32"/>
      <c r="D89" s="16" t="s">
        <v>162</v>
      </c>
      <c r="E89" s="15">
        <v>43317</v>
      </c>
      <c r="F89" s="15">
        <v>43332</v>
      </c>
    </row>
    <row r="90" spans="1:6" x14ac:dyDescent="0.25">
      <c r="A90" s="13"/>
      <c r="B90" s="30" t="s">
        <v>137</v>
      </c>
      <c r="C90" s="13"/>
      <c r="D90" s="14" t="s">
        <v>220</v>
      </c>
      <c r="E90" s="15">
        <f>F7+3</f>
        <v>43335</v>
      </c>
      <c r="F90" s="15">
        <f>F23+30</f>
        <v>43454</v>
      </c>
    </row>
    <row r="91" spans="1:6" x14ac:dyDescent="0.25">
      <c r="A91" s="13"/>
      <c r="B91" s="13">
        <v>17</v>
      </c>
      <c r="C91" s="13"/>
      <c r="D91" s="14" t="s">
        <v>166</v>
      </c>
      <c r="E91" s="15">
        <f>E23+1</f>
        <v>43418</v>
      </c>
      <c r="F91" s="15">
        <f>E91+20</f>
        <v>43438</v>
      </c>
    </row>
    <row r="92" spans="1:6" x14ac:dyDescent="0.25">
      <c r="A92" s="10"/>
      <c r="B92" s="10"/>
      <c r="C92" s="11" t="s">
        <v>150</v>
      </c>
      <c r="D92" s="155" t="s">
        <v>86</v>
      </c>
      <c r="E92" s="12"/>
      <c r="F92" s="12"/>
    </row>
    <row r="93" spans="1:6" s="34" customFormat="1" ht="15" customHeight="1" x14ac:dyDescent="0.25">
      <c r="A93" s="31"/>
      <c r="B93" s="31"/>
      <c r="C93" s="32"/>
      <c r="D93" s="16" t="s">
        <v>163</v>
      </c>
      <c r="E93" s="33"/>
      <c r="F93" s="15">
        <v>43313</v>
      </c>
    </row>
    <row r="94" spans="1:6" s="34" customFormat="1" x14ac:dyDescent="0.25">
      <c r="A94" s="31"/>
      <c r="B94" s="31"/>
      <c r="C94" s="32"/>
      <c r="D94" s="16" t="s">
        <v>164</v>
      </c>
      <c r="E94" s="15">
        <v>43317</v>
      </c>
      <c r="F94" s="15">
        <v>43332</v>
      </c>
    </row>
    <row r="95" spans="1:6" x14ac:dyDescent="0.25">
      <c r="A95" s="13"/>
      <c r="B95" s="30" t="s">
        <v>137</v>
      </c>
      <c r="C95" s="13"/>
      <c r="D95" s="14" t="s">
        <v>221</v>
      </c>
      <c r="E95" s="15">
        <f>F7+3</f>
        <v>43335</v>
      </c>
      <c r="F95" s="15">
        <f>F23+30</f>
        <v>43454</v>
      </c>
    </row>
    <row r="96" spans="1:6" x14ac:dyDescent="0.25">
      <c r="A96" s="13"/>
      <c r="B96" s="13">
        <v>17</v>
      </c>
      <c r="C96" s="13"/>
      <c r="D96" s="14" t="s">
        <v>170</v>
      </c>
      <c r="E96" s="15">
        <f>E23+1</f>
        <v>43418</v>
      </c>
      <c r="F96" s="15">
        <f>E96+20</f>
        <v>43438</v>
      </c>
    </row>
    <row r="97" spans="1:6" x14ac:dyDescent="0.25">
      <c r="A97" s="10"/>
      <c r="B97" s="10"/>
      <c r="C97" s="11" t="s">
        <v>176</v>
      </c>
      <c r="D97" s="11" t="s">
        <v>155</v>
      </c>
      <c r="E97" s="12"/>
      <c r="F97" s="12"/>
    </row>
    <row r="98" spans="1:6" x14ac:dyDescent="0.25">
      <c r="A98" s="13"/>
      <c r="B98" s="13"/>
      <c r="C98" s="13"/>
      <c r="D98" s="16" t="s">
        <v>153</v>
      </c>
      <c r="E98" s="15" t="s">
        <v>13</v>
      </c>
      <c r="F98" s="15">
        <v>43291</v>
      </c>
    </row>
    <row r="99" spans="1:6" x14ac:dyDescent="0.25">
      <c r="A99" s="13"/>
      <c r="B99" s="13"/>
      <c r="C99" s="13"/>
      <c r="D99" s="16" t="s">
        <v>133</v>
      </c>
      <c r="E99" s="15">
        <f>F27+1</f>
        <v>43317</v>
      </c>
      <c r="F99" s="15">
        <f>E99+15</f>
        <v>43332</v>
      </c>
    </row>
    <row r="100" spans="1:6" x14ac:dyDescent="0.25">
      <c r="A100" s="13"/>
      <c r="B100" s="13"/>
      <c r="C100" s="13"/>
      <c r="D100" s="16" t="s">
        <v>80</v>
      </c>
      <c r="E100" s="15">
        <f>F99+1</f>
        <v>43333</v>
      </c>
      <c r="F100" s="15">
        <f>E100+20</f>
        <v>43353</v>
      </c>
    </row>
    <row r="101" spans="1:6" x14ac:dyDescent="0.25">
      <c r="A101" s="13"/>
      <c r="B101" s="13">
        <v>17</v>
      </c>
      <c r="C101" s="13"/>
      <c r="D101" s="16" t="s">
        <v>154</v>
      </c>
      <c r="E101" s="15">
        <f>E23+1</f>
        <v>43418</v>
      </c>
      <c r="F101" s="15">
        <f>E101+20</f>
        <v>43438</v>
      </c>
    </row>
    <row r="102" spans="1:6" x14ac:dyDescent="0.25">
      <c r="A102" s="10"/>
      <c r="B102" s="10"/>
      <c r="C102" s="11" t="s">
        <v>176</v>
      </c>
      <c r="D102" s="11" t="s">
        <v>22</v>
      </c>
      <c r="E102" s="12"/>
      <c r="F102" s="12"/>
    </row>
    <row r="103" spans="1:6" x14ac:dyDescent="0.25">
      <c r="A103" s="17"/>
      <c r="B103" s="17"/>
      <c r="C103" s="18"/>
      <c r="D103" s="18" t="s">
        <v>23</v>
      </c>
      <c r="E103" s="19"/>
      <c r="F103" s="19"/>
    </row>
    <row r="104" spans="1:6" x14ac:dyDescent="0.25">
      <c r="A104" s="13"/>
      <c r="B104" s="13">
        <v>19</v>
      </c>
      <c r="C104" s="13"/>
      <c r="D104" s="16" t="s">
        <v>90</v>
      </c>
      <c r="E104" s="20">
        <v>1</v>
      </c>
      <c r="F104" s="20">
        <v>11</v>
      </c>
    </row>
    <row r="105" spans="1:6" x14ac:dyDescent="0.25">
      <c r="A105" s="13"/>
      <c r="B105" s="13">
        <v>19</v>
      </c>
      <c r="C105" s="13"/>
      <c r="D105" s="16" t="s">
        <v>91</v>
      </c>
      <c r="E105" s="20">
        <v>12</v>
      </c>
      <c r="F105" s="20">
        <v>22</v>
      </c>
    </row>
    <row r="106" spans="1:6" x14ac:dyDescent="0.25">
      <c r="A106" s="13"/>
      <c r="B106" s="13">
        <v>19</v>
      </c>
      <c r="C106" s="13"/>
      <c r="D106" s="16" t="s">
        <v>103</v>
      </c>
      <c r="E106" s="20">
        <v>23</v>
      </c>
      <c r="F106" s="20">
        <v>33</v>
      </c>
    </row>
    <row r="107" spans="1:6" x14ac:dyDescent="0.25">
      <c r="A107" s="13"/>
      <c r="B107" s="13">
        <v>19</v>
      </c>
      <c r="C107" s="13"/>
      <c r="D107" s="16" t="s">
        <v>92</v>
      </c>
      <c r="E107" s="20">
        <v>34</v>
      </c>
      <c r="F107" s="20">
        <v>44</v>
      </c>
    </row>
    <row r="108" spans="1:6" x14ac:dyDescent="0.25">
      <c r="A108" s="13"/>
      <c r="B108" s="13">
        <v>19</v>
      </c>
      <c r="C108" s="13"/>
      <c r="D108" s="16" t="s">
        <v>93</v>
      </c>
      <c r="E108" s="20">
        <v>45</v>
      </c>
      <c r="F108" s="20">
        <v>55</v>
      </c>
    </row>
    <row r="109" spans="1:6" x14ac:dyDescent="0.25">
      <c r="A109" s="13"/>
      <c r="B109" s="13">
        <v>19</v>
      </c>
      <c r="C109" s="13"/>
      <c r="D109" s="16" t="s">
        <v>94</v>
      </c>
      <c r="E109" s="20">
        <v>56</v>
      </c>
      <c r="F109" s="20">
        <v>66</v>
      </c>
    </row>
    <row r="110" spans="1:6" x14ac:dyDescent="0.25">
      <c r="A110" s="13"/>
      <c r="B110" s="13">
        <v>19</v>
      </c>
      <c r="C110" s="13"/>
      <c r="D110" s="16" t="s">
        <v>95</v>
      </c>
      <c r="E110" s="20">
        <v>67</v>
      </c>
      <c r="F110" s="20">
        <v>77</v>
      </c>
    </row>
    <row r="111" spans="1:6" x14ac:dyDescent="0.25">
      <c r="A111" s="13"/>
      <c r="B111" s="13">
        <v>19</v>
      </c>
      <c r="C111" s="13"/>
      <c r="D111" s="16" t="s">
        <v>87</v>
      </c>
      <c r="E111" s="20">
        <v>34</v>
      </c>
      <c r="F111" s="20">
        <v>44</v>
      </c>
    </row>
    <row r="112" spans="1:6" x14ac:dyDescent="0.25">
      <c r="A112" s="13"/>
      <c r="B112" s="13">
        <v>19</v>
      </c>
      <c r="C112" s="13"/>
      <c r="D112" s="16" t="s">
        <v>88</v>
      </c>
      <c r="E112" s="20">
        <v>45</v>
      </c>
      <c r="F112" s="20">
        <v>55</v>
      </c>
    </row>
    <row r="113" spans="1:6" x14ac:dyDescent="0.25">
      <c r="A113" s="17"/>
      <c r="B113" s="17"/>
      <c r="C113" s="18"/>
      <c r="D113" s="18" t="s">
        <v>24</v>
      </c>
      <c r="E113" s="21"/>
      <c r="F113" s="21"/>
    </row>
    <row r="114" spans="1:6" x14ac:dyDescent="0.25">
      <c r="A114" s="13"/>
      <c r="B114" s="13">
        <v>19</v>
      </c>
      <c r="C114" s="13"/>
      <c r="D114" s="16" t="s">
        <v>96</v>
      </c>
      <c r="E114" s="20">
        <v>1</v>
      </c>
      <c r="F114" s="20">
        <v>11</v>
      </c>
    </row>
    <row r="115" spans="1:6" x14ac:dyDescent="0.25">
      <c r="A115" s="13"/>
      <c r="B115" s="13">
        <v>19</v>
      </c>
      <c r="C115" s="13"/>
      <c r="D115" s="16" t="s">
        <v>97</v>
      </c>
      <c r="E115" s="20">
        <v>12</v>
      </c>
      <c r="F115" s="20">
        <v>22</v>
      </c>
    </row>
    <row r="116" spans="1:6" x14ac:dyDescent="0.25">
      <c r="A116" s="13"/>
      <c r="B116" s="13">
        <v>19</v>
      </c>
      <c r="C116" s="13"/>
      <c r="D116" s="16" t="s">
        <v>98</v>
      </c>
      <c r="E116" s="20">
        <v>23</v>
      </c>
      <c r="F116" s="20">
        <v>33</v>
      </c>
    </row>
    <row r="117" spans="1:6" x14ac:dyDescent="0.25">
      <c r="A117" s="13"/>
      <c r="B117" s="13">
        <v>19</v>
      </c>
      <c r="C117" s="13"/>
      <c r="D117" s="16" t="s">
        <v>99</v>
      </c>
      <c r="E117" s="20">
        <v>34</v>
      </c>
      <c r="F117" s="20">
        <v>44</v>
      </c>
    </row>
    <row r="118" spans="1:6" x14ac:dyDescent="0.25">
      <c r="A118" s="13"/>
      <c r="B118" s="13">
        <v>19</v>
      </c>
      <c r="C118" s="13"/>
      <c r="D118" s="16" t="s">
        <v>100</v>
      </c>
      <c r="E118" s="20">
        <v>45</v>
      </c>
      <c r="F118" s="20">
        <v>55</v>
      </c>
    </row>
    <row r="119" spans="1:6" x14ac:dyDescent="0.25">
      <c r="A119" s="13"/>
      <c r="B119" s="13">
        <v>19</v>
      </c>
      <c r="C119" s="13"/>
      <c r="D119" s="16" t="s">
        <v>101</v>
      </c>
      <c r="E119" s="20">
        <v>56</v>
      </c>
      <c r="F119" s="20">
        <v>66</v>
      </c>
    </row>
    <row r="120" spans="1:6" x14ac:dyDescent="0.25">
      <c r="A120" s="13"/>
      <c r="B120" s="13">
        <v>19</v>
      </c>
      <c r="C120" s="13"/>
      <c r="D120" s="16" t="s">
        <v>102</v>
      </c>
      <c r="E120" s="20">
        <v>67</v>
      </c>
      <c r="F120" s="20">
        <v>77</v>
      </c>
    </row>
    <row r="121" spans="1:6" x14ac:dyDescent="0.25">
      <c r="A121" s="13"/>
      <c r="B121" s="13">
        <v>19</v>
      </c>
      <c r="C121" s="13"/>
      <c r="D121" s="16" t="s">
        <v>89</v>
      </c>
      <c r="E121" s="20">
        <v>34</v>
      </c>
      <c r="F121" s="20">
        <v>44</v>
      </c>
    </row>
    <row r="122" spans="1:6" x14ac:dyDescent="0.25">
      <c r="A122" s="10"/>
      <c r="B122" s="10"/>
      <c r="C122" s="11" t="s">
        <v>176</v>
      </c>
      <c r="D122" s="11" t="s">
        <v>25</v>
      </c>
      <c r="E122" s="12"/>
      <c r="F122" s="12"/>
    </row>
    <row r="123" spans="1:6" x14ac:dyDescent="0.25">
      <c r="A123" s="17"/>
      <c r="B123" s="17"/>
      <c r="C123" s="18"/>
      <c r="D123" s="18" t="s">
        <v>23</v>
      </c>
      <c r="E123" s="19">
        <f>MIN(E124:E130)</f>
        <v>43333</v>
      </c>
      <c r="F123" s="19">
        <f>MAX(F124:F130)</f>
        <v>43363</v>
      </c>
    </row>
    <row r="124" spans="1:6" x14ac:dyDescent="0.25">
      <c r="A124" s="13"/>
      <c r="B124" s="13">
        <v>1</v>
      </c>
      <c r="C124" s="13"/>
      <c r="D124" s="16" t="s">
        <v>27</v>
      </c>
      <c r="E124" s="15">
        <f>F7+1</f>
        <v>43333</v>
      </c>
      <c r="F124" s="15">
        <f>E124+6</f>
        <v>43339</v>
      </c>
    </row>
    <row r="125" spans="1:6" x14ac:dyDescent="0.25">
      <c r="A125" s="13"/>
      <c r="B125" s="13">
        <v>2</v>
      </c>
      <c r="C125" s="13"/>
      <c r="D125" s="16" t="s">
        <v>28</v>
      </c>
      <c r="E125" s="15">
        <f>F8+1</f>
        <v>43337</v>
      </c>
      <c r="F125" s="15">
        <f>E125+6</f>
        <v>43343</v>
      </c>
    </row>
    <row r="126" spans="1:6" x14ac:dyDescent="0.25">
      <c r="A126" s="13"/>
      <c r="B126" s="13">
        <v>3</v>
      </c>
      <c r="C126" s="13"/>
      <c r="D126" s="16" t="s">
        <v>29</v>
      </c>
      <c r="E126" s="15">
        <f>F9+1</f>
        <v>43341</v>
      </c>
      <c r="F126" s="15">
        <f t="shared" ref="F126:F130" si="0">E126+6</f>
        <v>43347</v>
      </c>
    </row>
    <row r="127" spans="1:6" x14ac:dyDescent="0.25">
      <c r="A127" s="13"/>
      <c r="B127" s="13">
        <v>3</v>
      </c>
      <c r="C127" s="13"/>
      <c r="D127" s="16" t="s">
        <v>30</v>
      </c>
      <c r="E127" s="15">
        <f>F9+1</f>
        <v>43341</v>
      </c>
      <c r="F127" s="15">
        <f t="shared" si="0"/>
        <v>43347</v>
      </c>
    </row>
    <row r="128" spans="1:6" x14ac:dyDescent="0.25">
      <c r="A128" s="13"/>
      <c r="B128" s="13">
        <v>5</v>
      </c>
      <c r="C128" s="13"/>
      <c r="D128" s="16" t="s">
        <v>31</v>
      </c>
      <c r="E128" s="15">
        <f>F11+1</f>
        <v>43349</v>
      </c>
      <c r="F128" s="15">
        <f t="shared" si="0"/>
        <v>43355</v>
      </c>
    </row>
    <row r="129" spans="1:6" x14ac:dyDescent="0.25">
      <c r="A129" s="13"/>
      <c r="B129" s="13">
        <v>6</v>
      </c>
      <c r="C129" s="13"/>
      <c r="D129" s="16" t="s">
        <v>32</v>
      </c>
      <c r="E129" s="15">
        <f>F12+1</f>
        <v>43354</v>
      </c>
      <c r="F129" s="15">
        <f t="shared" si="0"/>
        <v>43360</v>
      </c>
    </row>
    <row r="130" spans="1:6" x14ac:dyDescent="0.25">
      <c r="A130" s="13"/>
      <c r="B130" s="13">
        <v>7.18</v>
      </c>
      <c r="C130" s="13"/>
      <c r="D130" s="16" t="s">
        <v>33</v>
      </c>
      <c r="E130" s="15">
        <f>F13+1</f>
        <v>43357</v>
      </c>
      <c r="F130" s="15">
        <f t="shared" si="0"/>
        <v>43363</v>
      </c>
    </row>
    <row r="131" spans="1:6" x14ac:dyDescent="0.25">
      <c r="A131" s="22"/>
      <c r="B131" s="22"/>
      <c r="C131" s="23"/>
      <c r="D131" s="18" t="s">
        <v>24</v>
      </c>
      <c r="E131" s="21">
        <f>MIN(E132:E138)</f>
        <v>43362</v>
      </c>
      <c r="F131" s="21">
        <f>MAX(F132:F138)</f>
        <v>43390</v>
      </c>
    </row>
    <row r="132" spans="1:6" x14ac:dyDescent="0.25">
      <c r="A132" s="13"/>
      <c r="B132" s="13">
        <v>8</v>
      </c>
      <c r="C132" s="13"/>
      <c r="D132" s="14" t="s">
        <v>34</v>
      </c>
      <c r="E132" s="15">
        <f t="shared" ref="E132:E137" si="1">F14+1</f>
        <v>43362</v>
      </c>
      <c r="F132" s="15">
        <f>E132+6</f>
        <v>43368</v>
      </c>
    </row>
    <row r="133" spans="1:6" x14ac:dyDescent="0.25">
      <c r="A133" s="13"/>
      <c r="B133" s="13">
        <v>9</v>
      </c>
      <c r="C133" s="13"/>
      <c r="D133" s="14" t="s">
        <v>35</v>
      </c>
      <c r="E133" s="15">
        <f t="shared" si="1"/>
        <v>43365</v>
      </c>
      <c r="F133" s="15">
        <f>E133+6</f>
        <v>43371</v>
      </c>
    </row>
    <row r="134" spans="1:6" x14ac:dyDescent="0.25">
      <c r="A134" s="13"/>
      <c r="B134" s="13">
        <v>10</v>
      </c>
      <c r="C134" s="13"/>
      <c r="D134" s="14" t="s">
        <v>36</v>
      </c>
      <c r="E134" s="15">
        <f t="shared" si="1"/>
        <v>43371</v>
      </c>
      <c r="F134" s="15">
        <f t="shared" ref="F134:F138" si="2">E134+6</f>
        <v>43377</v>
      </c>
    </row>
    <row r="135" spans="1:6" x14ac:dyDescent="0.25">
      <c r="A135" s="13"/>
      <c r="B135" s="13">
        <v>11</v>
      </c>
      <c r="C135" s="13"/>
      <c r="D135" s="14" t="s">
        <v>37</v>
      </c>
      <c r="E135" s="15">
        <f t="shared" si="1"/>
        <v>43375</v>
      </c>
      <c r="F135" s="15">
        <f t="shared" si="2"/>
        <v>43381</v>
      </c>
    </row>
    <row r="136" spans="1:6" x14ac:dyDescent="0.25">
      <c r="A136" s="13"/>
      <c r="B136" s="13">
        <v>12</v>
      </c>
      <c r="C136" s="13"/>
      <c r="D136" s="14" t="s">
        <v>38</v>
      </c>
      <c r="E136" s="15">
        <f t="shared" si="1"/>
        <v>43379</v>
      </c>
      <c r="F136" s="15">
        <f t="shared" si="2"/>
        <v>43385</v>
      </c>
    </row>
    <row r="137" spans="1:6" x14ac:dyDescent="0.25">
      <c r="A137" s="13"/>
      <c r="B137" s="13">
        <v>13</v>
      </c>
      <c r="C137" s="13"/>
      <c r="D137" s="14" t="s">
        <v>39</v>
      </c>
      <c r="E137" s="15">
        <f t="shared" si="1"/>
        <v>43384</v>
      </c>
      <c r="F137" s="15">
        <f t="shared" si="2"/>
        <v>43390</v>
      </c>
    </row>
    <row r="138" spans="1:6" x14ac:dyDescent="0.25">
      <c r="A138" s="13"/>
      <c r="B138" s="13" t="s">
        <v>81</v>
      </c>
      <c r="C138" s="13"/>
      <c r="D138" s="14" t="s">
        <v>40</v>
      </c>
      <c r="E138" s="15">
        <f>F14+1</f>
        <v>43362</v>
      </c>
      <c r="F138" s="15">
        <f t="shared" si="2"/>
        <v>43368</v>
      </c>
    </row>
    <row r="139" spans="1:6" x14ac:dyDescent="0.25">
      <c r="A139" s="10"/>
      <c r="B139" s="10"/>
      <c r="C139" s="11" t="s">
        <v>150</v>
      </c>
      <c r="D139" s="11" t="s">
        <v>177</v>
      </c>
      <c r="E139" s="12"/>
      <c r="F139" s="12"/>
    </row>
    <row r="140" spans="1:6" x14ac:dyDescent="0.25">
      <c r="A140" s="13"/>
      <c r="B140" s="13"/>
      <c r="C140" s="13"/>
      <c r="D140" s="14" t="s">
        <v>79</v>
      </c>
      <c r="E140" s="15"/>
      <c r="F140" s="15">
        <v>43291</v>
      </c>
    </row>
    <row r="141" spans="1:6" s="27" customFormat="1" x14ac:dyDescent="0.25">
      <c r="A141" s="24"/>
      <c r="B141" s="24"/>
      <c r="C141" s="25" t="s">
        <v>150</v>
      </c>
      <c r="D141" s="25" t="s">
        <v>23</v>
      </c>
      <c r="E141" s="26">
        <f>MIN(E142:E149)</f>
        <v>43333</v>
      </c>
      <c r="F141" s="26">
        <f>MAX(F142:F149)</f>
        <v>43372</v>
      </c>
    </row>
    <row r="142" spans="1:6" x14ac:dyDescent="0.25">
      <c r="A142" s="13"/>
      <c r="B142" s="13">
        <v>1</v>
      </c>
      <c r="C142" s="13"/>
      <c r="D142" s="14" t="s">
        <v>42</v>
      </c>
      <c r="E142" s="15">
        <f>F7+1</f>
        <v>43333</v>
      </c>
      <c r="F142" s="15">
        <f>E142+6</f>
        <v>43339</v>
      </c>
    </row>
    <row r="143" spans="1:6" x14ac:dyDescent="0.25">
      <c r="A143" s="13"/>
      <c r="B143" s="13">
        <v>1</v>
      </c>
      <c r="C143" s="13"/>
      <c r="D143" s="14" t="s">
        <v>47</v>
      </c>
      <c r="E143" s="15">
        <f t="shared" ref="E143:E149" si="3">F7+1</f>
        <v>43333</v>
      </c>
      <c r="F143" s="15">
        <f>F9+3</f>
        <v>43343</v>
      </c>
    </row>
    <row r="144" spans="1:6" x14ac:dyDescent="0.25">
      <c r="A144" s="13"/>
      <c r="B144" s="13">
        <v>2</v>
      </c>
      <c r="C144" s="13"/>
      <c r="D144" s="14" t="s">
        <v>43</v>
      </c>
      <c r="E144" s="15">
        <f t="shared" si="3"/>
        <v>43337</v>
      </c>
      <c r="F144" s="15">
        <f>F10+3</f>
        <v>43348</v>
      </c>
    </row>
    <row r="145" spans="1:6" x14ac:dyDescent="0.25">
      <c r="A145" s="13"/>
      <c r="B145" s="13">
        <v>3</v>
      </c>
      <c r="C145" s="13"/>
      <c r="D145" s="14" t="s">
        <v>44</v>
      </c>
      <c r="E145" s="15">
        <f t="shared" si="3"/>
        <v>43341</v>
      </c>
      <c r="F145" s="15">
        <f>F11+3</f>
        <v>43351</v>
      </c>
    </row>
    <row r="146" spans="1:6" x14ac:dyDescent="0.25">
      <c r="A146" s="13"/>
      <c r="B146" s="13">
        <v>4</v>
      </c>
      <c r="C146" s="13"/>
      <c r="D146" s="14" t="s">
        <v>48</v>
      </c>
      <c r="E146" s="15">
        <f t="shared" si="3"/>
        <v>43346</v>
      </c>
      <c r="F146" s="15">
        <f>F12+3</f>
        <v>43356</v>
      </c>
    </row>
    <row r="147" spans="1:6" x14ac:dyDescent="0.25">
      <c r="A147" s="13"/>
      <c r="B147" s="13">
        <v>5</v>
      </c>
      <c r="C147" s="13"/>
      <c r="D147" s="14" t="s">
        <v>49</v>
      </c>
      <c r="E147" s="15">
        <f t="shared" si="3"/>
        <v>43349</v>
      </c>
      <c r="F147" s="15">
        <f>E147+20</f>
        <v>43369</v>
      </c>
    </row>
    <row r="148" spans="1:6" x14ac:dyDescent="0.25">
      <c r="A148" s="13"/>
      <c r="B148" s="13">
        <v>6</v>
      </c>
      <c r="C148" s="13"/>
      <c r="D148" s="14" t="s">
        <v>45</v>
      </c>
      <c r="E148" s="15">
        <f t="shared" si="3"/>
        <v>43354</v>
      </c>
      <c r="F148" s="15">
        <f>F13+3</f>
        <v>43359</v>
      </c>
    </row>
    <row r="149" spans="1:6" x14ac:dyDescent="0.25">
      <c r="A149" s="13"/>
      <c r="B149" s="13">
        <v>7.18</v>
      </c>
      <c r="C149" s="13"/>
      <c r="D149" s="14" t="s">
        <v>46</v>
      </c>
      <c r="E149" s="15">
        <f t="shared" si="3"/>
        <v>43357</v>
      </c>
      <c r="F149" s="15">
        <f>E149+15</f>
        <v>43372</v>
      </c>
    </row>
    <row r="150" spans="1:6" s="27" customFormat="1" x14ac:dyDescent="0.25">
      <c r="A150" s="28"/>
      <c r="B150" s="28"/>
      <c r="C150" s="29" t="s">
        <v>150</v>
      </c>
      <c r="D150" s="25" t="s">
        <v>24</v>
      </c>
      <c r="E150" s="26">
        <f>MIN(E151:E158)</f>
        <v>43362</v>
      </c>
      <c r="F150" s="26">
        <f>MAX(F151:F158)</f>
        <v>43396</v>
      </c>
    </row>
    <row r="151" spans="1:6" x14ac:dyDescent="0.25">
      <c r="A151" s="13"/>
      <c r="B151" s="13">
        <v>8</v>
      </c>
      <c r="C151" s="13"/>
      <c r="D151" s="14" t="s">
        <v>50</v>
      </c>
      <c r="E151" s="15">
        <f t="shared" ref="E151:E157" si="4">F14+1</f>
        <v>43362</v>
      </c>
      <c r="F151" s="15">
        <f t="shared" ref="F151:F156" si="5">F15+3</f>
        <v>43367</v>
      </c>
    </row>
    <row r="152" spans="1:6" x14ac:dyDescent="0.25">
      <c r="A152" s="13"/>
      <c r="B152" s="13">
        <v>9</v>
      </c>
      <c r="C152" s="13"/>
      <c r="D152" s="14" t="s">
        <v>51</v>
      </c>
      <c r="E152" s="15">
        <f t="shared" si="4"/>
        <v>43365</v>
      </c>
      <c r="F152" s="15">
        <f t="shared" si="5"/>
        <v>43373</v>
      </c>
    </row>
    <row r="153" spans="1:6" x14ac:dyDescent="0.25">
      <c r="A153" s="13"/>
      <c r="B153" s="13">
        <v>10</v>
      </c>
      <c r="C153" s="13"/>
      <c r="D153" s="14" t="s">
        <v>52</v>
      </c>
      <c r="E153" s="15">
        <f t="shared" si="4"/>
        <v>43371</v>
      </c>
      <c r="F153" s="15">
        <f t="shared" si="5"/>
        <v>43377</v>
      </c>
    </row>
    <row r="154" spans="1:6" x14ac:dyDescent="0.25">
      <c r="A154" s="13"/>
      <c r="B154" s="13">
        <v>11</v>
      </c>
      <c r="C154" s="13"/>
      <c r="D154" s="14" t="s">
        <v>53</v>
      </c>
      <c r="E154" s="15">
        <f t="shared" si="4"/>
        <v>43375</v>
      </c>
      <c r="F154" s="15">
        <f t="shared" si="5"/>
        <v>43381</v>
      </c>
    </row>
    <row r="155" spans="1:6" x14ac:dyDescent="0.25">
      <c r="A155" s="13"/>
      <c r="B155" s="13">
        <v>12</v>
      </c>
      <c r="C155" s="13"/>
      <c r="D155" s="14" t="s">
        <v>54</v>
      </c>
      <c r="E155" s="15">
        <f t="shared" si="4"/>
        <v>43379</v>
      </c>
      <c r="F155" s="15">
        <f t="shared" si="5"/>
        <v>43386</v>
      </c>
    </row>
    <row r="156" spans="1:6" x14ac:dyDescent="0.25">
      <c r="A156" s="13"/>
      <c r="B156" s="13">
        <v>13</v>
      </c>
      <c r="C156" s="13"/>
      <c r="D156" s="14" t="s">
        <v>55</v>
      </c>
      <c r="E156" s="15">
        <f t="shared" si="4"/>
        <v>43384</v>
      </c>
      <c r="F156" s="15">
        <f t="shared" si="5"/>
        <v>43391</v>
      </c>
    </row>
    <row r="157" spans="1:6" x14ac:dyDescent="0.25">
      <c r="A157" s="13"/>
      <c r="B157" s="13">
        <v>14</v>
      </c>
      <c r="C157" s="13"/>
      <c r="D157" s="14" t="s">
        <v>56</v>
      </c>
      <c r="E157" s="15">
        <f t="shared" si="4"/>
        <v>43389</v>
      </c>
      <c r="F157" s="15">
        <f t="shared" ref="F157" si="6">E157+6</f>
        <v>43395</v>
      </c>
    </row>
    <row r="158" spans="1:6" x14ac:dyDescent="0.25">
      <c r="A158" s="13"/>
      <c r="B158" s="13">
        <v>14.18</v>
      </c>
      <c r="C158" s="13"/>
      <c r="D158" s="14" t="s">
        <v>57</v>
      </c>
      <c r="E158" s="15">
        <f>F20+1</f>
        <v>43389</v>
      </c>
      <c r="F158" s="15">
        <f>E158+7</f>
        <v>43396</v>
      </c>
    </row>
    <row r="159" spans="1:6" s="27" customFormat="1" x14ac:dyDescent="0.25">
      <c r="A159" s="28"/>
      <c r="B159" s="28"/>
      <c r="C159" s="29" t="s">
        <v>152</v>
      </c>
      <c r="D159" s="25" t="s">
        <v>105</v>
      </c>
      <c r="E159" s="26">
        <v>43333</v>
      </c>
      <c r="F159" s="26">
        <v>43364</v>
      </c>
    </row>
    <row r="160" spans="1:6" x14ac:dyDescent="0.25">
      <c r="A160" s="13"/>
      <c r="B160" s="13">
        <v>1</v>
      </c>
      <c r="C160" s="13"/>
      <c r="D160" s="3" t="s">
        <v>106</v>
      </c>
      <c r="E160" s="4">
        <v>43333</v>
      </c>
      <c r="F160" s="4">
        <v>43341</v>
      </c>
    </row>
    <row r="161" spans="1:6" x14ac:dyDescent="0.25">
      <c r="A161" s="13"/>
      <c r="B161" s="13">
        <v>1</v>
      </c>
      <c r="C161" s="13"/>
      <c r="D161" s="3" t="s">
        <v>107</v>
      </c>
      <c r="E161" s="4">
        <v>43338</v>
      </c>
      <c r="F161" s="4">
        <v>43346</v>
      </c>
    </row>
    <row r="162" spans="1:6" x14ac:dyDescent="0.25">
      <c r="A162" s="13"/>
      <c r="B162" s="13">
        <v>2</v>
      </c>
      <c r="C162" s="13"/>
      <c r="D162" s="3" t="s">
        <v>108</v>
      </c>
      <c r="E162" s="4">
        <v>43343</v>
      </c>
      <c r="F162" s="4">
        <v>43351</v>
      </c>
    </row>
    <row r="163" spans="1:6" x14ac:dyDescent="0.25">
      <c r="A163" s="13"/>
      <c r="B163" s="13">
        <v>3</v>
      </c>
      <c r="C163" s="13"/>
      <c r="D163" s="3" t="s">
        <v>109</v>
      </c>
      <c r="E163" s="4">
        <v>43348</v>
      </c>
      <c r="F163" s="4">
        <v>43356</v>
      </c>
    </row>
    <row r="164" spans="1:6" x14ac:dyDescent="0.25">
      <c r="A164" s="13"/>
      <c r="B164" s="13">
        <v>4</v>
      </c>
      <c r="C164" s="13"/>
      <c r="D164" s="3" t="s">
        <v>110</v>
      </c>
      <c r="E164" s="4">
        <v>43351</v>
      </c>
      <c r="F164" s="4">
        <v>43359</v>
      </c>
    </row>
    <row r="165" spans="1:6" x14ac:dyDescent="0.25">
      <c r="A165" s="13"/>
      <c r="B165" s="13">
        <v>5</v>
      </c>
      <c r="C165" s="13"/>
      <c r="D165" s="3" t="s">
        <v>111</v>
      </c>
      <c r="E165" s="4">
        <v>43356</v>
      </c>
      <c r="F165" s="4">
        <v>43364</v>
      </c>
    </row>
    <row r="166" spans="1:6" x14ac:dyDescent="0.25">
      <c r="A166" s="13"/>
      <c r="B166" s="13">
        <v>7</v>
      </c>
      <c r="C166" s="13"/>
      <c r="D166" s="3" t="s">
        <v>112</v>
      </c>
      <c r="E166" s="4">
        <v>43356</v>
      </c>
      <c r="F166" s="4">
        <v>43364</v>
      </c>
    </row>
    <row r="167" spans="1:6" x14ac:dyDescent="0.25">
      <c r="A167" s="13"/>
      <c r="B167" s="13">
        <v>3</v>
      </c>
      <c r="C167" s="13"/>
      <c r="D167" s="3" t="s">
        <v>113</v>
      </c>
      <c r="E167" s="4">
        <v>43356</v>
      </c>
      <c r="F167" s="4">
        <v>43364</v>
      </c>
    </row>
    <row r="168" spans="1:6" s="27" customFormat="1" x14ac:dyDescent="0.25">
      <c r="A168" s="28"/>
      <c r="B168" s="28"/>
      <c r="C168" s="29" t="s">
        <v>152</v>
      </c>
      <c r="D168" s="25" t="s">
        <v>114</v>
      </c>
      <c r="E168" s="26">
        <v>43366</v>
      </c>
      <c r="F168" s="26">
        <v>43398</v>
      </c>
    </row>
    <row r="169" spans="1:6" x14ac:dyDescent="0.25">
      <c r="A169" s="13"/>
      <c r="B169" s="13">
        <v>8</v>
      </c>
      <c r="C169" s="13"/>
      <c r="D169" s="3" t="s">
        <v>115</v>
      </c>
      <c r="E169" s="4">
        <v>43366</v>
      </c>
      <c r="F169" s="4">
        <v>43374</v>
      </c>
    </row>
    <row r="170" spans="1:6" x14ac:dyDescent="0.25">
      <c r="A170" s="13"/>
      <c r="B170" s="13">
        <v>9</v>
      </c>
      <c r="C170" s="13"/>
      <c r="D170" s="3" t="s">
        <v>116</v>
      </c>
      <c r="E170" s="4">
        <v>43371</v>
      </c>
      <c r="F170" s="4">
        <v>43379</v>
      </c>
    </row>
    <row r="171" spans="1:6" x14ac:dyDescent="0.25">
      <c r="A171" s="13"/>
      <c r="B171" s="13">
        <v>10</v>
      </c>
      <c r="C171" s="13"/>
      <c r="D171" s="3" t="s">
        <v>117</v>
      </c>
      <c r="E171" s="4">
        <v>43376</v>
      </c>
      <c r="F171" s="4">
        <v>43384</v>
      </c>
    </row>
    <row r="172" spans="1:6" x14ac:dyDescent="0.25">
      <c r="A172" s="13"/>
      <c r="B172" s="13">
        <v>13</v>
      </c>
      <c r="C172" s="13"/>
      <c r="D172" s="3" t="s">
        <v>118</v>
      </c>
      <c r="E172" s="4">
        <v>43385</v>
      </c>
      <c r="F172" s="4">
        <v>43393</v>
      </c>
    </row>
    <row r="173" spans="1:6" x14ac:dyDescent="0.25">
      <c r="A173" s="13"/>
      <c r="B173" s="13">
        <v>14</v>
      </c>
      <c r="C173" s="13"/>
      <c r="D173" s="3" t="s">
        <v>119</v>
      </c>
      <c r="E173" s="4">
        <v>43390</v>
      </c>
      <c r="F173" s="4">
        <v>43398</v>
      </c>
    </row>
    <row r="174" spans="1:6" x14ac:dyDescent="0.25">
      <c r="A174" s="13"/>
      <c r="B174" s="13">
        <v>11</v>
      </c>
      <c r="C174" s="13"/>
      <c r="D174" s="3" t="s">
        <v>120</v>
      </c>
      <c r="E174" s="4">
        <v>43390</v>
      </c>
      <c r="F174" s="4">
        <v>43398</v>
      </c>
    </row>
    <row r="175" spans="1:6" x14ac:dyDescent="0.25">
      <c r="A175" s="13"/>
      <c r="B175" s="13">
        <v>14</v>
      </c>
      <c r="C175" s="13"/>
      <c r="D175" s="3" t="s">
        <v>121</v>
      </c>
      <c r="E175" s="4">
        <v>43388</v>
      </c>
      <c r="F175" s="4">
        <v>43398</v>
      </c>
    </row>
    <row r="176" spans="1:6" x14ac:dyDescent="0.25">
      <c r="A176" s="13"/>
      <c r="B176" s="13">
        <v>8</v>
      </c>
      <c r="C176" s="13"/>
      <c r="D176" s="3" t="s">
        <v>122</v>
      </c>
      <c r="E176" s="4">
        <v>43388</v>
      </c>
      <c r="F176" s="4">
        <v>43398</v>
      </c>
    </row>
    <row r="177" spans="1:6" x14ac:dyDescent="0.25">
      <c r="A177" s="10"/>
      <c r="B177" s="10"/>
      <c r="C177" s="11"/>
      <c r="D177" s="11" t="s">
        <v>185</v>
      </c>
      <c r="E177" s="12"/>
      <c r="F177" s="12"/>
    </row>
    <row r="178" spans="1:6" s="27" customFormat="1" x14ac:dyDescent="0.25">
      <c r="A178" s="28"/>
      <c r="B178" s="28"/>
      <c r="C178" s="29"/>
      <c r="D178" s="25" t="s">
        <v>186</v>
      </c>
      <c r="E178" s="26"/>
      <c r="F178" s="26"/>
    </row>
    <row r="179" spans="1:6" ht="41.4" x14ac:dyDescent="0.25">
      <c r="A179" s="13"/>
      <c r="B179" s="13"/>
      <c r="C179" s="13"/>
      <c r="D179" s="3" t="s">
        <v>187</v>
      </c>
      <c r="E179" s="221" t="s">
        <v>198</v>
      </c>
      <c r="F179" s="221" t="s">
        <v>199</v>
      </c>
    </row>
    <row r="180" spans="1:6" ht="69" x14ac:dyDescent="0.25">
      <c r="A180" s="13"/>
      <c r="B180" s="13"/>
      <c r="C180" s="13"/>
      <c r="D180" s="3" t="s">
        <v>188</v>
      </c>
      <c r="E180" s="222"/>
      <c r="F180" s="222"/>
    </row>
    <row r="181" spans="1:6" ht="41.4" x14ac:dyDescent="0.25">
      <c r="A181" s="13"/>
      <c r="B181" s="13"/>
      <c r="C181" s="13"/>
      <c r="D181" s="3" t="s">
        <v>189</v>
      </c>
      <c r="E181" s="223"/>
      <c r="F181" s="223"/>
    </row>
    <row r="182" spans="1:6" s="27" customFormat="1" x14ac:dyDescent="0.25">
      <c r="A182" s="28"/>
      <c r="B182" s="28"/>
      <c r="C182" s="29"/>
      <c r="D182" s="25" t="s">
        <v>190</v>
      </c>
      <c r="E182" s="26"/>
      <c r="F182" s="26"/>
    </row>
    <row r="183" spans="1:6" x14ac:dyDescent="0.25">
      <c r="A183" s="13"/>
      <c r="B183" s="13"/>
      <c r="C183" s="13"/>
      <c r="D183" s="3" t="s">
        <v>191</v>
      </c>
      <c r="E183" s="221" t="s">
        <v>198</v>
      </c>
      <c r="F183" s="221" t="s">
        <v>199</v>
      </c>
    </row>
    <row r="184" spans="1:6" x14ac:dyDescent="0.25">
      <c r="A184" s="13"/>
      <c r="B184" s="13"/>
      <c r="C184" s="13"/>
      <c r="D184" s="3" t="s">
        <v>192</v>
      </c>
      <c r="E184" s="223"/>
      <c r="F184" s="223"/>
    </row>
    <row r="185" spans="1:6" s="27" customFormat="1" x14ac:dyDescent="0.25">
      <c r="A185" s="28"/>
      <c r="B185" s="28"/>
      <c r="C185" s="29"/>
      <c r="D185" s="25" t="s">
        <v>193</v>
      </c>
      <c r="E185" s="26"/>
      <c r="F185" s="26"/>
    </row>
    <row r="186" spans="1:6" ht="124.2" x14ac:dyDescent="0.25">
      <c r="A186" s="13"/>
      <c r="B186" s="13"/>
      <c r="C186" s="13"/>
      <c r="D186" s="3" t="s">
        <v>215</v>
      </c>
      <c r="E186" s="4" t="s">
        <v>198</v>
      </c>
      <c r="F186" s="4" t="s">
        <v>199</v>
      </c>
    </row>
    <row r="187" spans="1:6" ht="41.4" x14ac:dyDescent="0.25">
      <c r="A187" s="13"/>
      <c r="B187" s="13"/>
      <c r="C187" s="13"/>
      <c r="D187" s="3" t="s">
        <v>216</v>
      </c>
      <c r="E187" s="4" t="s">
        <v>198</v>
      </c>
      <c r="F187" s="4" t="s">
        <v>199</v>
      </c>
    </row>
    <row r="188" spans="1:6" s="27" customFormat="1" x14ac:dyDescent="0.25">
      <c r="A188" s="28"/>
      <c r="B188" s="28"/>
      <c r="C188" s="29"/>
      <c r="D188" s="25" t="s">
        <v>194</v>
      </c>
      <c r="E188" s="26"/>
      <c r="F188" s="26"/>
    </row>
    <row r="189" spans="1:6" ht="82.8" x14ac:dyDescent="0.25">
      <c r="A189" s="13"/>
      <c r="B189" s="13"/>
      <c r="C189" s="13"/>
      <c r="D189" s="3" t="s">
        <v>195</v>
      </c>
      <c r="E189" s="221" t="s">
        <v>198</v>
      </c>
      <c r="F189" s="221" t="s">
        <v>200</v>
      </c>
    </row>
    <row r="190" spans="1:6" x14ac:dyDescent="0.25">
      <c r="A190" s="13"/>
      <c r="B190" s="13"/>
      <c r="C190" s="13"/>
      <c r="D190" s="3" t="s">
        <v>196</v>
      </c>
      <c r="E190" s="222"/>
      <c r="F190" s="222"/>
    </row>
    <row r="191" spans="1:6" x14ac:dyDescent="0.25">
      <c r="A191" s="13"/>
      <c r="B191" s="13"/>
      <c r="C191" s="13"/>
      <c r="D191" s="3" t="s">
        <v>197</v>
      </c>
      <c r="E191" s="223"/>
      <c r="F191" s="223"/>
    </row>
  </sheetData>
  <autoFilter ref="A1:F176" xr:uid="{00000000-0009-0000-0000-000000000000}"/>
  <mergeCells count="7">
    <mergeCell ref="E189:E191"/>
    <mergeCell ref="F189:F191"/>
    <mergeCell ref="A3:F3"/>
    <mergeCell ref="E179:E181"/>
    <mergeCell ref="F179:F181"/>
    <mergeCell ref="E183:E184"/>
    <mergeCell ref="F183:F184"/>
  </mergeCells>
  <pageMargins left="0.70866141732283472" right="0.70866141732283472" top="0.74803149606299213" bottom="0.74803149606299213" header="0.31496062992125984" footer="0.31496062992125984"/>
  <pageSetup paperSize="9" scale="4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1"/>
  <sheetViews>
    <sheetView view="pageBreakPreview" zoomScale="85" zoomScaleNormal="85" zoomScaleSheetLayoutView="85" workbookViewId="0">
      <pane ySplit="5" topLeftCell="A24" activePane="bottomLeft" state="frozen"/>
      <selection pane="bottomLeft" activeCell="C38" sqref="C38"/>
    </sheetView>
  </sheetViews>
  <sheetFormatPr defaultColWidth="9.109375" defaultRowHeight="13.8" x14ac:dyDescent="0.25"/>
  <cols>
    <col min="1" max="1" width="13.6640625" style="5" customWidth="1"/>
    <col min="2" max="2" width="30.109375" style="6" customWidth="1"/>
    <col min="3" max="3" width="100.44140625" style="6" customWidth="1"/>
    <col min="4" max="6" width="20.88671875" style="6" customWidth="1"/>
    <col min="7" max="7" width="11.5546875" style="5" bestFit="1" customWidth="1"/>
    <col min="8" max="9" width="9.109375" style="5"/>
    <col min="10" max="11" width="9.109375" style="51"/>
    <col min="12" max="16384" width="9.109375" style="6"/>
  </cols>
  <sheetData>
    <row r="1" spans="1:11" x14ac:dyDescent="0.25">
      <c r="D1" s="6" t="s">
        <v>3</v>
      </c>
    </row>
    <row r="3" spans="1:11" ht="17.399999999999999" x14ac:dyDescent="0.25">
      <c r="A3" s="224" t="s">
        <v>104</v>
      </c>
      <c r="B3" s="224"/>
      <c r="C3" s="224"/>
      <c r="D3" s="224"/>
      <c r="E3" s="224"/>
      <c r="F3" s="58"/>
    </row>
    <row r="5" spans="1:11" s="5" customFormat="1" ht="55.2" x14ac:dyDescent="0.25">
      <c r="A5" s="2" t="s">
        <v>0</v>
      </c>
      <c r="B5" s="2" t="s">
        <v>295</v>
      </c>
      <c r="C5" s="44" t="s">
        <v>4</v>
      </c>
      <c r="D5" s="44" t="s">
        <v>1</v>
      </c>
      <c r="E5" s="44" t="s">
        <v>2</v>
      </c>
      <c r="F5" s="44" t="s">
        <v>204</v>
      </c>
      <c r="J5" s="52"/>
      <c r="K5" s="52"/>
    </row>
    <row r="6" spans="1:11" x14ac:dyDescent="0.25">
      <c r="A6" s="10"/>
      <c r="B6" s="11" t="s">
        <v>176</v>
      </c>
      <c r="C6" s="11" t="s">
        <v>41</v>
      </c>
      <c r="D6" s="12"/>
      <c r="E6" s="12"/>
      <c r="F6" s="12"/>
    </row>
    <row r="7" spans="1:11" x14ac:dyDescent="0.25">
      <c r="A7" s="13"/>
      <c r="B7" s="13"/>
      <c r="C7" s="14" t="s">
        <v>129</v>
      </c>
      <c r="D7" s="20">
        <v>1</v>
      </c>
      <c r="E7" s="20">
        <v>15</v>
      </c>
      <c r="F7" s="20" t="s">
        <v>5</v>
      </c>
      <c r="H7" s="45"/>
      <c r="I7" s="45"/>
    </row>
    <row r="8" spans="1:11" x14ac:dyDescent="0.25">
      <c r="A8" s="13"/>
      <c r="B8" s="13"/>
      <c r="C8" s="14" t="s">
        <v>124</v>
      </c>
      <c r="D8" s="20">
        <f>E7+1</f>
        <v>16</v>
      </c>
      <c r="E8" s="20">
        <f>D8+15</f>
        <v>31</v>
      </c>
      <c r="F8" s="20" t="s">
        <v>5</v>
      </c>
      <c r="H8" s="45"/>
      <c r="I8" s="45"/>
    </row>
    <row r="9" spans="1:11" x14ac:dyDescent="0.25">
      <c r="A9" s="13"/>
      <c r="B9" s="13"/>
      <c r="C9" s="14" t="s">
        <v>130</v>
      </c>
      <c r="D9" s="20">
        <f>E7+1</f>
        <v>16</v>
      </c>
      <c r="E9" s="20">
        <f>D9+15</f>
        <v>31</v>
      </c>
      <c r="F9" s="20" t="s">
        <v>5</v>
      </c>
      <c r="H9" s="45"/>
      <c r="I9" s="45"/>
    </row>
    <row r="10" spans="1:11" x14ac:dyDescent="0.25">
      <c r="A10" s="13"/>
      <c r="B10" s="13"/>
      <c r="C10" s="14" t="s">
        <v>76</v>
      </c>
      <c r="D10" s="20">
        <f>E9+1</f>
        <v>32</v>
      </c>
      <c r="E10" s="20">
        <f>D10+25</f>
        <v>57</v>
      </c>
      <c r="F10" s="20" t="s">
        <v>5</v>
      </c>
      <c r="H10" s="45"/>
      <c r="I10" s="45"/>
    </row>
    <row r="11" spans="1:11" x14ac:dyDescent="0.25">
      <c r="A11" s="13"/>
      <c r="B11" s="13"/>
      <c r="C11" s="14" t="s">
        <v>123</v>
      </c>
      <c r="D11" s="20">
        <f>E10+1</f>
        <v>58</v>
      </c>
      <c r="E11" s="20">
        <f>D11+15</f>
        <v>73</v>
      </c>
      <c r="F11" s="20" t="s">
        <v>5</v>
      </c>
      <c r="H11" s="45"/>
      <c r="I11" s="45"/>
    </row>
    <row r="12" spans="1:11" x14ac:dyDescent="0.25">
      <c r="A12" s="10"/>
      <c r="B12" s="11" t="s">
        <v>151</v>
      </c>
      <c r="C12" s="11" t="s">
        <v>6</v>
      </c>
      <c r="D12" s="12"/>
      <c r="E12" s="12"/>
      <c r="F12" s="12"/>
    </row>
    <row r="13" spans="1:11" x14ac:dyDescent="0.25">
      <c r="A13" s="13"/>
      <c r="B13" s="13"/>
      <c r="C13" s="14" t="s">
        <v>125</v>
      </c>
      <c r="D13" s="20">
        <v>1</v>
      </c>
      <c r="E13" s="20">
        <v>40</v>
      </c>
      <c r="F13" s="20" t="s">
        <v>20</v>
      </c>
      <c r="G13" s="47"/>
    </row>
    <row r="14" spans="1:11" x14ac:dyDescent="0.25">
      <c r="A14" s="13"/>
      <c r="B14" s="13"/>
      <c r="C14" s="14" t="s">
        <v>126</v>
      </c>
      <c r="D14" s="20">
        <v>1</v>
      </c>
      <c r="E14" s="20">
        <v>16</v>
      </c>
      <c r="F14" s="20" t="s">
        <v>21</v>
      </c>
      <c r="G14" s="45"/>
      <c r="H14" s="45"/>
    </row>
    <row r="15" spans="1:11" x14ac:dyDescent="0.25">
      <c r="A15" s="13"/>
      <c r="B15" s="13"/>
      <c r="C15" s="14" t="s">
        <v>132</v>
      </c>
      <c r="D15" s="20">
        <v>17</v>
      </c>
      <c r="E15" s="20">
        <v>42</v>
      </c>
      <c r="F15" s="20" t="s">
        <v>21</v>
      </c>
      <c r="G15" s="45"/>
      <c r="H15" s="45"/>
    </row>
    <row r="16" spans="1:11" x14ac:dyDescent="0.25">
      <c r="A16" s="13"/>
      <c r="B16" s="13"/>
      <c r="C16" s="14" t="s">
        <v>127</v>
      </c>
      <c r="D16" s="20">
        <v>43</v>
      </c>
      <c r="E16" s="20">
        <v>58</v>
      </c>
      <c r="F16" s="20" t="s">
        <v>21</v>
      </c>
      <c r="G16" s="45"/>
      <c r="H16" s="45"/>
    </row>
    <row r="17" spans="1:11" x14ac:dyDescent="0.25">
      <c r="A17" s="13"/>
      <c r="B17" s="13"/>
      <c r="C17" s="14" t="s">
        <v>212</v>
      </c>
      <c r="D17" s="20">
        <v>1</v>
      </c>
      <c r="E17" s="20">
        <v>13</v>
      </c>
      <c r="F17" s="20" t="s">
        <v>202</v>
      </c>
      <c r="G17" s="45"/>
      <c r="H17" s="45"/>
    </row>
    <row r="18" spans="1:11" s="42" customFormat="1" ht="27.6" x14ac:dyDescent="0.25">
      <c r="A18" s="39"/>
      <c r="B18" s="39"/>
      <c r="C18" s="40" t="s">
        <v>179</v>
      </c>
      <c r="D18" s="57">
        <v>1</v>
      </c>
      <c r="E18" s="57">
        <v>13</v>
      </c>
      <c r="F18" s="57" t="s">
        <v>202</v>
      </c>
      <c r="G18" s="61"/>
      <c r="H18" s="46"/>
      <c r="I18" s="5"/>
      <c r="J18" s="53"/>
      <c r="K18" s="53"/>
    </row>
    <row r="19" spans="1:11" s="42" customFormat="1" x14ac:dyDescent="0.25">
      <c r="A19" s="39"/>
      <c r="B19" s="39"/>
      <c r="C19" s="40" t="s">
        <v>180</v>
      </c>
      <c r="D19" s="57">
        <v>14</v>
      </c>
      <c r="E19" s="57">
        <v>24</v>
      </c>
      <c r="F19" s="57" t="s">
        <v>202</v>
      </c>
      <c r="G19" s="46"/>
      <c r="H19" s="46"/>
      <c r="I19" s="5"/>
      <c r="J19" s="53"/>
      <c r="K19" s="53"/>
    </row>
    <row r="20" spans="1:11" x14ac:dyDescent="0.25">
      <c r="A20" s="13"/>
      <c r="B20" s="13"/>
      <c r="C20" s="14" t="s">
        <v>7</v>
      </c>
      <c r="D20" s="20">
        <v>14</v>
      </c>
      <c r="E20" s="20">
        <v>19</v>
      </c>
      <c r="F20" s="20" t="s">
        <v>202</v>
      </c>
      <c r="G20" s="45"/>
      <c r="H20" s="45"/>
      <c r="K20" s="53"/>
    </row>
    <row r="21" spans="1:11" x14ac:dyDescent="0.25">
      <c r="A21" s="13"/>
      <c r="B21" s="13"/>
      <c r="C21" s="14" t="s">
        <v>8</v>
      </c>
      <c r="D21" s="20">
        <v>20</v>
      </c>
      <c r="E21" s="20">
        <v>25</v>
      </c>
      <c r="F21" s="20" t="s">
        <v>202</v>
      </c>
      <c r="G21" s="45"/>
      <c r="H21" s="45"/>
    </row>
    <row r="22" spans="1:11" x14ac:dyDescent="0.25">
      <c r="A22" s="13"/>
      <c r="B22" s="13"/>
      <c r="C22" s="14" t="s">
        <v>9</v>
      </c>
      <c r="D22" s="20">
        <v>26</v>
      </c>
      <c r="E22" s="20">
        <v>30</v>
      </c>
      <c r="F22" s="20" t="s">
        <v>202</v>
      </c>
      <c r="G22" s="45"/>
      <c r="H22" s="45"/>
    </row>
    <row r="23" spans="1:11" ht="27.6" x14ac:dyDescent="0.25">
      <c r="A23" s="13"/>
      <c r="B23" s="13"/>
      <c r="C23" s="16" t="s">
        <v>10</v>
      </c>
      <c r="D23" s="20">
        <v>31</v>
      </c>
      <c r="E23" s="20">
        <v>34</v>
      </c>
      <c r="F23" s="20" t="s">
        <v>202</v>
      </c>
      <c r="G23" s="45"/>
      <c r="H23" s="52"/>
    </row>
    <row r="24" spans="1:11" x14ac:dyDescent="0.25">
      <c r="A24" s="13"/>
      <c r="B24" s="13"/>
      <c r="C24" s="16" t="s">
        <v>11</v>
      </c>
      <c r="D24" s="20">
        <v>14</v>
      </c>
      <c r="E24" s="20">
        <v>31</v>
      </c>
      <c r="F24" s="20" t="s">
        <v>202</v>
      </c>
      <c r="G24" s="45"/>
      <c r="H24" s="45"/>
    </row>
    <row r="25" spans="1:11" s="42" customFormat="1" ht="41.4" x14ac:dyDescent="0.25">
      <c r="A25" s="39"/>
      <c r="B25" s="39"/>
      <c r="C25" s="43" t="s">
        <v>181</v>
      </c>
      <c r="D25" s="57">
        <v>14</v>
      </c>
      <c r="E25" s="57">
        <v>84</v>
      </c>
      <c r="F25" s="57" t="s">
        <v>202</v>
      </c>
      <c r="G25" s="46"/>
      <c r="H25" s="46"/>
      <c r="I25" s="5"/>
      <c r="J25" s="53"/>
      <c r="K25" s="51"/>
    </row>
    <row r="26" spans="1:11" s="42" customFormat="1" x14ac:dyDescent="0.25">
      <c r="A26" s="39"/>
      <c r="B26" s="39"/>
      <c r="C26" s="43" t="s">
        <v>182</v>
      </c>
      <c r="D26" s="57">
        <v>85</v>
      </c>
      <c r="E26" s="57">
        <v>95</v>
      </c>
      <c r="F26" s="57" t="s">
        <v>202</v>
      </c>
      <c r="G26" s="46"/>
      <c r="H26" s="46"/>
      <c r="I26" s="5"/>
      <c r="J26" s="53"/>
      <c r="K26" s="51"/>
    </row>
    <row r="27" spans="1:11" s="42" customFormat="1" ht="27.6" x14ac:dyDescent="0.25">
      <c r="A27" s="39"/>
      <c r="B27" s="39"/>
      <c r="C27" s="43" t="s">
        <v>183</v>
      </c>
      <c r="D27" s="57">
        <v>14</v>
      </c>
      <c r="E27" s="57">
        <v>64</v>
      </c>
      <c r="F27" s="57" t="s">
        <v>202</v>
      </c>
      <c r="G27" s="46"/>
      <c r="H27" s="46"/>
      <c r="I27" s="5"/>
      <c r="J27" s="53"/>
      <c r="K27" s="51"/>
    </row>
    <row r="28" spans="1:11" x14ac:dyDescent="0.25">
      <c r="A28" s="13"/>
      <c r="B28" s="13"/>
      <c r="C28" s="16" t="s">
        <v>12</v>
      </c>
      <c r="D28" s="20">
        <v>32</v>
      </c>
      <c r="E28" s="20">
        <v>154</v>
      </c>
      <c r="F28" s="20" t="s">
        <v>202</v>
      </c>
      <c r="G28" s="45"/>
      <c r="H28" s="45"/>
    </row>
    <row r="29" spans="1:11" x14ac:dyDescent="0.25">
      <c r="A29" s="10"/>
      <c r="B29" s="11" t="s">
        <v>149</v>
      </c>
      <c r="C29" s="11" t="s">
        <v>14</v>
      </c>
      <c r="D29" s="12"/>
      <c r="E29" s="12"/>
      <c r="F29" s="12"/>
    </row>
    <row r="30" spans="1:11" x14ac:dyDescent="0.25">
      <c r="A30" s="13"/>
      <c r="B30" s="13"/>
      <c r="C30" s="14" t="s">
        <v>139</v>
      </c>
      <c r="D30" s="13">
        <v>1</v>
      </c>
      <c r="E30" s="20">
        <v>40</v>
      </c>
      <c r="F30" s="20" t="s">
        <v>203</v>
      </c>
    </row>
    <row r="31" spans="1:11" x14ac:dyDescent="0.25">
      <c r="A31" s="13"/>
      <c r="B31" s="13"/>
      <c r="C31" s="14" t="s">
        <v>15</v>
      </c>
      <c r="D31" s="13">
        <v>1</v>
      </c>
      <c r="E31" s="20">
        <v>15</v>
      </c>
      <c r="F31" s="20" t="s">
        <v>203</v>
      </c>
    </row>
    <row r="32" spans="1:11" x14ac:dyDescent="0.25">
      <c r="A32" s="13"/>
      <c r="B32" s="13"/>
      <c r="C32" s="14" t="s">
        <v>131</v>
      </c>
      <c r="D32" s="20">
        <v>1</v>
      </c>
      <c r="E32" s="20">
        <v>16</v>
      </c>
      <c r="F32" s="20" t="s">
        <v>205</v>
      </c>
      <c r="G32" s="45"/>
      <c r="H32" s="45"/>
    </row>
    <row r="33" spans="1:11" x14ac:dyDescent="0.25">
      <c r="A33" s="13"/>
      <c r="B33" s="13"/>
      <c r="C33" s="14" t="s">
        <v>132</v>
      </c>
      <c r="D33" s="20">
        <v>17</v>
      </c>
      <c r="E33" s="20">
        <v>42</v>
      </c>
      <c r="F33" s="20" t="s">
        <v>205</v>
      </c>
      <c r="G33" s="45"/>
      <c r="H33" s="45"/>
    </row>
    <row r="34" spans="1:11" x14ac:dyDescent="0.25">
      <c r="A34" s="13"/>
      <c r="B34" s="13"/>
      <c r="C34" s="14" t="s">
        <v>128</v>
      </c>
      <c r="D34" s="20">
        <v>43</v>
      </c>
      <c r="E34" s="20">
        <v>58</v>
      </c>
      <c r="F34" s="20" t="s">
        <v>205</v>
      </c>
      <c r="G34" s="45"/>
      <c r="H34" s="45"/>
    </row>
    <row r="35" spans="1:11" x14ac:dyDescent="0.25">
      <c r="A35" s="13"/>
      <c r="B35" s="13"/>
      <c r="C35" s="14" t="s">
        <v>211</v>
      </c>
      <c r="D35" s="20">
        <v>1</v>
      </c>
      <c r="E35" s="20">
        <v>13</v>
      </c>
      <c r="F35" s="20" t="s">
        <v>206</v>
      </c>
      <c r="G35" s="45"/>
      <c r="H35" s="45"/>
    </row>
    <row r="36" spans="1:11" s="42" customFormat="1" ht="27.6" x14ac:dyDescent="0.25">
      <c r="A36" s="39"/>
      <c r="B36" s="39"/>
      <c r="C36" s="40" t="s">
        <v>184</v>
      </c>
      <c r="D36" s="57">
        <v>14</v>
      </c>
      <c r="E36" s="57">
        <v>24</v>
      </c>
      <c r="F36" s="57" t="s">
        <v>206</v>
      </c>
      <c r="G36" s="46"/>
      <c r="H36" s="46"/>
      <c r="I36" s="5"/>
      <c r="J36" s="53"/>
      <c r="K36" s="51"/>
    </row>
    <row r="37" spans="1:11" x14ac:dyDescent="0.25">
      <c r="A37" s="13"/>
      <c r="B37" s="13"/>
      <c r="C37" s="14" t="s">
        <v>16</v>
      </c>
      <c r="D37" s="20">
        <v>14</v>
      </c>
      <c r="E37" s="20">
        <v>18</v>
      </c>
      <c r="F37" s="20" t="s">
        <v>206</v>
      </c>
      <c r="G37" s="45"/>
      <c r="H37" s="45"/>
    </row>
    <row r="38" spans="1:11" x14ac:dyDescent="0.25">
      <c r="A38" s="13"/>
      <c r="B38" s="13"/>
      <c r="C38" s="14" t="s">
        <v>17</v>
      </c>
      <c r="D38" s="20">
        <v>19</v>
      </c>
      <c r="E38" s="20">
        <v>23</v>
      </c>
      <c r="F38" s="20" t="s">
        <v>206</v>
      </c>
      <c r="G38" s="45"/>
      <c r="H38" s="45"/>
    </row>
    <row r="39" spans="1:11" x14ac:dyDescent="0.25">
      <c r="A39" s="13"/>
      <c r="B39" s="13"/>
      <c r="C39" s="14" t="s">
        <v>18</v>
      </c>
      <c r="D39" s="20">
        <v>24</v>
      </c>
      <c r="E39" s="20">
        <v>29</v>
      </c>
      <c r="F39" s="20" t="s">
        <v>206</v>
      </c>
      <c r="G39" s="45"/>
      <c r="H39" s="45"/>
    </row>
    <row r="40" spans="1:11" ht="27.6" x14ac:dyDescent="0.25">
      <c r="A40" s="13"/>
      <c r="B40" s="13"/>
      <c r="C40" s="16" t="s">
        <v>19</v>
      </c>
      <c r="D40" s="20">
        <v>30</v>
      </c>
      <c r="E40" s="20">
        <v>33</v>
      </c>
      <c r="F40" s="20" t="s">
        <v>206</v>
      </c>
      <c r="G40" s="45"/>
      <c r="H40" s="45"/>
    </row>
    <row r="41" spans="1:11" x14ac:dyDescent="0.25">
      <c r="A41" s="10"/>
      <c r="B41" s="11" t="s">
        <v>150</v>
      </c>
      <c r="C41" s="11" t="s">
        <v>138</v>
      </c>
      <c r="D41" s="12"/>
      <c r="E41" s="12"/>
      <c r="F41" s="12"/>
      <c r="G41" s="45"/>
      <c r="H41" s="45"/>
    </row>
    <row r="42" spans="1:11" x14ac:dyDescent="0.25">
      <c r="A42" s="13"/>
      <c r="B42" s="13"/>
      <c r="C42" s="16" t="s">
        <v>140</v>
      </c>
      <c r="D42" s="13">
        <v>1</v>
      </c>
      <c r="E42" s="20">
        <v>40</v>
      </c>
      <c r="F42" s="20" t="s">
        <v>207</v>
      </c>
      <c r="G42" s="45"/>
      <c r="H42" s="45"/>
    </row>
    <row r="43" spans="1:11" x14ac:dyDescent="0.25">
      <c r="A43" s="13"/>
      <c r="B43" s="13"/>
      <c r="C43" s="16" t="s">
        <v>141</v>
      </c>
      <c r="D43" s="20">
        <v>1</v>
      </c>
      <c r="E43" s="20">
        <v>16</v>
      </c>
      <c r="F43" s="20" t="s">
        <v>208</v>
      </c>
      <c r="G43" s="45"/>
      <c r="H43" s="45"/>
    </row>
    <row r="44" spans="1:11" x14ac:dyDescent="0.25">
      <c r="A44" s="13"/>
      <c r="B44" s="13"/>
      <c r="C44" s="16" t="s">
        <v>142</v>
      </c>
      <c r="D44" s="20">
        <v>17</v>
      </c>
      <c r="E44" s="20">
        <v>42</v>
      </c>
      <c r="F44" s="20" t="s">
        <v>208</v>
      </c>
      <c r="G44" s="45"/>
      <c r="H44" s="45"/>
    </row>
    <row r="45" spans="1:11" x14ac:dyDescent="0.25">
      <c r="A45" s="13"/>
      <c r="B45" s="13"/>
      <c r="C45" s="16" t="s">
        <v>143</v>
      </c>
      <c r="D45" s="20">
        <v>43</v>
      </c>
      <c r="E45" s="20">
        <v>58</v>
      </c>
      <c r="F45" s="20" t="s">
        <v>208</v>
      </c>
      <c r="G45" s="45"/>
      <c r="H45" s="45"/>
    </row>
    <row r="46" spans="1:11" x14ac:dyDescent="0.25">
      <c r="A46" s="13"/>
      <c r="B46" s="13"/>
      <c r="C46" s="16" t="s">
        <v>210</v>
      </c>
      <c r="D46" s="20">
        <v>1</v>
      </c>
      <c r="E46" s="20">
        <v>13</v>
      </c>
      <c r="F46" s="20" t="s">
        <v>209</v>
      </c>
      <c r="G46" s="45"/>
      <c r="H46" s="45"/>
    </row>
    <row r="47" spans="1:11" x14ac:dyDescent="0.25">
      <c r="A47" s="13"/>
      <c r="B47" s="13"/>
      <c r="C47" s="16" t="s">
        <v>145</v>
      </c>
      <c r="D47" s="20">
        <v>14</v>
      </c>
      <c r="E47" s="20">
        <v>18</v>
      </c>
      <c r="F47" s="20" t="s">
        <v>209</v>
      </c>
      <c r="G47" s="45"/>
      <c r="H47" s="45"/>
    </row>
    <row r="48" spans="1:11" x14ac:dyDescent="0.25">
      <c r="A48" s="13"/>
      <c r="B48" s="13"/>
      <c r="C48" s="16" t="s">
        <v>146</v>
      </c>
      <c r="D48" s="20">
        <v>19</v>
      </c>
      <c r="E48" s="20">
        <v>23</v>
      </c>
      <c r="F48" s="20" t="s">
        <v>209</v>
      </c>
      <c r="G48" s="45"/>
      <c r="H48" s="45"/>
    </row>
    <row r="49" spans="1:11" x14ac:dyDescent="0.25">
      <c r="A49" s="13"/>
      <c r="B49" s="13"/>
      <c r="C49" s="16" t="s">
        <v>147</v>
      </c>
      <c r="D49" s="20">
        <v>24</v>
      </c>
      <c r="E49" s="20">
        <v>29</v>
      </c>
      <c r="F49" s="20" t="s">
        <v>209</v>
      </c>
      <c r="G49" s="45"/>
      <c r="H49" s="45"/>
    </row>
    <row r="50" spans="1:11" ht="27.6" x14ac:dyDescent="0.25">
      <c r="A50" s="13"/>
      <c r="B50" s="13"/>
      <c r="C50" s="16" t="s">
        <v>148</v>
      </c>
      <c r="D50" s="20">
        <v>30</v>
      </c>
      <c r="E50" s="20">
        <v>33</v>
      </c>
      <c r="F50" s="20" t="s">
        <v>209</v>
      </c>
      <c r="G50" s="45"/>
      <c r="H50" s="45"/>
    </row>
    <row r="51" spans="1:11" x14ac:dyDescent="0.25">
      <c r="A51" s="10"/>
      <c r="B51" s="11" t="s">
        <v>152</v>
      </c>
      <c r="C51" s="11" t="s">
        <v>134</v>
      </c>
      <c r="D51" s="12"/>
      <c r="E51" s="12"/>
      <c r="F51" s="12"/>
    </row>
    <row r="52" spans="1:11" x14ac:dyDescent="0.25">
      <c r="A52" s="13"/>
      <c r="B52" s="13"/>
      <c r="C52" s="16" t="s">
        <v>135</v>
      </c>
      <c r="D52" s="20">
        <v>1</v>
      </c>
      <c r="E52" s="20">
        <v>16</v>
      </c>
      <c r="F52" s="20" t="s">
        <v>213</v>
      </c>
      <c r="G52" s="45"/>
      <c r="H52" s="45"/>
    </row>
    <row r="53" spans="1:11" x14ac:dyDescent="0.25">
      <c r="A53" s="13"/>
      <c r="B53" s="13"/>
      <c r="C53" s="16" t="s">
        <v>136</v>
      </c>
      <c r="D53" s="20">
        <v>1</v>
      </c>
      <c r="E53" s="20">
        <v>20</v>
      </c>
      <c r="F53" s="20" t="s">
        <v>214</v>
      </c>
      <c r="G53" s="45"/>
      <c r="H53" s="45"/>
    </row>
    <row r="54" spans="1:11" x14ac:dyDescent="0.25">
      <c r="A54" s="13"/>
      <c r="B54" s="13"/>
      <c r="C54" s="16" t="s">
        <v>171</v>
      </c>
      <c r="D54" s="20">
        <v>1</v>
      </c>
      <c r="E54" s="20">
        <v>20</v>
      </c>
      <c r="F54" s="20" t="s">
        <v>214</v>
      </c>
      <c r="G54" s="45"/>
      <c r="H54" s="45"/>
    </row>
    <row r="55" spans="1:11" ht="27.6" x14ac:dyDescent="0.25">
      <c r="A55" s="13"/>
      <c r="B55" s="13"/>
      <c r="C55" s="16" t="s">
        <v>172</v>
      </c>
      <c r="D55" s="20">
        <v>1</v>
      </c>
      <c r="E55" s="20">
        <v>20</v>
      </c>
      <c r="F55" s="20" t="s">
        <v>214</v>
      </c>
      <c r="G55" s="45"/>
      <c r="H55" s="45"/>
    </row>
    <row r="56" spans="1:11" x14ac:dyDescent="0.25">
      <c r="A56" s="13"/>
      <c r="B56" s="13"/>
      <c r="C56" s="16" t="s">
        <v>173</v>
      </c>
      <c r="D56" s="20">
        <v>1</v>
      </c>
      <c r="E56" s="20">
        <v>11</v>
      </c>
      <c r="F56" s="20" t="s">
        <v>217</v>
      </c>
      <c r="G56" s="45"/>
      <c r="H56" s="45"/>
    </row>
    <row r="57" spans="1:11" x14ac:dyDescent="0.25">
      <c r="A57" s="10"/>
      <c r="B57" s="11" t="s">
        <v>150</v>
      </c>
      <c r="C57" s="11" t="s">
        <v>82</v>
      </c>
      <c r="D57" s="12"/>
      <c r="E57" s="12"/>
      <c r="F57" s="12"/>
    </row>
    <row r="58" spans="1:11" s="34" customFormat="1" x14ac:dyDescent="0.25">
      <c r="A58" s="31"/>
      <c r="B58" s="32"/>
      <c r="C58" s="16" t="s">
        <v>156</v>
      </c>
      <c r="D58" s="20">
        <v>1</v>
      </c>
      <c r="E58" s="20">
        <v>60</v>
      </c>
      <c r="F58" s="20" t="s">
        <v>222</v>
      </c>
      <c r="G58" s="48"/>
      <c r="H58" s="48"/>
      <c r="I58" s="48"/>
      <c r="J58" s="54"/>
      <c r="K58" s="54"/>
    </row>
    <row r="59" spans="1:11" s="34" customFormat="1" x14ac:dyDescent="0.25">
      <c r="A59" s="31"/>
      <c r="B59" s="32"/>
      <c r="C59" s="16" t="s">
        <v>157</v>
      </c>
      <c r="D59" s="20">
        <v>1</v>
      </c>
      <c r="E59" s="20">
        <v>16</v>
      </c>
      <c r="F59" s="20" t="s">
        <v>223</v>
      </c>
      <c r="G59" s="48"/>
      <c r="H59" s="48"/>
      <c r="I59" s="48"/>
      <c r="J59" s="54"/>
      <c r="K59" s="54"/>
    </row>
    <row r="60" spans="1:11" x14ac:dyDescent="0.25">
      <c r="A60" s="13"/>
      <c r="B60" s="13"/>
      <c r="C60" s="14" t="s">
        <v>218</v>
      </c>
      <c r="D60" s="20">
        <v>1</v>
      </c>
      <c r="E60" s="20">
        <v>60</v>
      </c>
      <c r="F60" s="20" t="s">
        <v>224</v>
      </c>
      <c r="G60" s="48"/>
    </row>
    <row r="61" spans="1:11" x14ac:dyDescent="0.25">
      <c r="A61" s="13"/>
      <c r="B61" s="13"/>
      <c r="C61" s="14" t="s">
        <v>158</v>
      </c>
      <c r="D61" s="20">
        <v>1</v>
      </c>
      <c r="E61" s="20">
        <v>10</v>
      </c>
      <c r="F61" s="20" t="s">
        <v>225</v>
      </c>
      <c r="G61" s="48"/>
    </row>
    <row r="62" spans="1:11" x14ac:dyDescent="0.25">
      <c r="A62" s="10"/>
      <c r="B62" s="11" t="s">
        <v>150</v>
      </c>
      <c r="C62" s="11" t="s">
        <v>84</v>
      </c>
      <c r="D62" s="12"/>
      <c r="E62" s="12"/>
      <c r="F62" s="12"/>
    </row>
    <row r="63" spans="1:11" s="37" customFormat="1" x14ac:dyDescent="0.25">
      <c r="A63" s="35"/>
      <c r="B63" s="36"/>
      <c r="C63" s="38" t="s">
        <v>159</v>
      </c>
      <c r="D63" s="20">
        <v>1</v>
      </c>
      <c r="E63" s="20">
        <v>60</v>
      </c>
      <c r="F63" s="20" t="s">
        <v>226</v>
      </c>
      <c r="G63" s="49"/>
      <c r="H63" s="49"/>
      <c r="I63" s="49"/>
      <c r="J63" s="55"/>
      <c r="K63" s="55"/>
    </row>
    <row r="64" spans="1:11" s="37" customFormat="1" x14ac:dyDescent="0.25">
      <c r="A64" s="35"/>
      <c r="B64" s="36"/>
      <c r="C64" s="38" t="s">
        <v>160</v>
      </c>
      <c r="D64" s="20">
        <v>1</v>
      </c>
      <c r="E64" s="20">
        <v>16</v>
      </c>
      <c r="F64" s="20" t="s">
        <v>227</v>
      </c>
      <c r="G64" s="49"/>
      <c r="H64" s="49"/>
      <c r="I64" s="49"/>
      <c r="J64" s="55"/>
      <c r="K64" s="55"/>
    </row>
    <row r="65" spans="1:11" x14ac:dyDescent="0.25">
      <c r="A65" s="13"/>
      <c r="B65" s="13"/>
      <c r="C65" s="14" t="s">
        <v>167</v>
      </c>
      <c r="D65" s="20">
        <v>1</v>
      </c>
      <c r="E65" s="20">
        <v>60</v>
      </c>
      <c r="F65" s="20" t="s">
        <v>228</v>
      </c>
    </row>
    <row r="66" spans="1:11" x14ac:dyDescent="0.25">
      <c r="A66" s="13"/>
      <c r="B66" s="13"/>
      <c r="C66" s="14" t="s">
        <v>165</v>
      </c>
      <c r="D66" s="20">
        <v>1</v>
      </c>
      <c r="E66" s="20">
        <v>10</v>
      </c>
      <c r="F66" s="20" t="s">
        <v>229</v>
      </c>
    </row>
    <row r="67" spans="1:11" x14ac:dyDescent="0.25">
      <c r="A67" s="10"/>
      <c r="B67" s="11" t="s">
        <v>150</v>
      </c>
      <c r="C67" s="11" t="s">
        <v>85</v>
      </c>
      <c r="D67" s="12"/>
      <c r="E67" s="12"/>
      <c r="F67" s="12"/>
    </row>
    <row r="68" spans="1:11" s="34" customFormat="1" x14ac:dyDescent="0.25">
      <c r="A68" s="31"/>
      <c r="B68" s="32"/>
      <c r="C68" s="16" t="s">
        <v>161</v>
      </c>
      <c r="D68" s="20">
        <v>1</v>
      </c>
      <c r="E68" s="20">
        <v>60</v>
      </c>
      <c r="F68" s="20" t="s">
        <v>230</v>
      </c>
      <c r="G68" s="48"/>
      <c r="H68" s="48"/>
      <c r="I68" s="48"/>
      <c r="J68" s="54"/>
      <c r="K68" s="54"/>
    </row>
    <row r="69" spans="1:11" s="34" customFormat="1" x14ac:dyDescent="0.25">
      <c r="A69" s="31"/>
      <c r="B69" s="32"/>
      <c r="C69" s="16" t="s">
        <v>162</v>
      </c>
      <c r="D69" s="20">
        <v>1</v>
      </c>
      <c r="E69" s="20">
        <v>16</v>
      </c>
      <c r="F69" s="20" t="s">
        <v>231</v>
      </c>
      <c r="G69" s="48"/>
      <c r="H69" s="48"/>
      <c r="I69" s="48"/>
      <c r="J69" s="54"/>
      <c r="K69" s="54"/>
    </row>
    <row r="70" spans="1:11" x14ac:dyDescent="0.25">
      <c r="A70" s="13"/>
      <c r="B70" s="13"/>
      <c r="C70" s="14" t="s">
        <v>168</v>
      </c>
      <c r="D70" s="20">
        <v>1</v>
      </c>
      <c r="E70" s="20">
        <v>60</v>
      </c>
      <c r="F70" s="20" t="s">
        <v>232</v>
      </c>
    </row>
    <row r="71" spans="1:11" x14ac:dyDescent="0.25">
      <c r="A71" s="13"/>
      <c r="B71" s="13"/>
      <c r="C71" s="14" t="s">
        <v>166</v>
      </c>
      <c r="D71" s="20">
        <v>1</v>
      </c>
      <c r="E71" s="20">
        <v>10</v>
      </c>
      <c r="F71" s="20" t="s">
        <v>233</v>
      </c>
    </row>
    <row r="72" spans="1:11" x14ac:dyDescent="0.25">
      <c r="A72" s="10"/>
      <c r="B72" s="11" t="s">
        <v>150</v>
      </c>
      <c r="C72" s="11" t="s">
        <v>86</v>
      </c>
      <c r="D72" s="12"/>
      <c r="E72" s="12"/>
      <c r="F72" s="12"/>
    </row>
    <row r="73" spans="1:11" s="34" customFormat="1" ht="15" customHeight="1" x14ac:dyDescent="0.25">
      <c r="A73" s="31"/>
      <c r="B73" s="32"/>
      <c r="C73" s="16" t="s">
        <v>163</v>
      </c>
      <c r="D73" s="20">
        <v>1</v>
      </c>
      <c r="E73" s="20">
        <v>60</v>
      </c>
      <c r="F73" s="20" t="s">
        <v>234</v>
      </c>
      <c r="G73" s="48"/>
      <c r="H73" s="48"/>
      <c r="I73" s="48"/>
      <c r="J73" s="54"/>
      <c r="K73" s="54"/>
    </row>
    <row r="74" spans="1:11" s="34" customFormat="1" x14ac:dyDescent="0.25">
      <c r="A74" s="31"/>
      <c r="B74" s="32"/>
      <c r="C74" s="16" t="s">
        <v>164</v>
      </c>
      <c r="D74" s="20">
        <v>1</v>
      </c>
      <c r="E74" s="20">
        <v>16</v>
      </c>
      <c r="F74" s="20" t="s">
        <v>235</v>
      </c>
      <c r="G74" s="48"/>
      <c r="H74" s="48"/>
      <c r="I74" s="48"/>
      <c r="J74" s="54"/>
      <c r="K74" s="54"/>
    </row>
    <row r="75" spans="1:11" x14ac:dyDescent="0.25">
      <c r="A75" s="13"/>
      <c r="B75" s="13"/>
      <c r="C75" s="14" t="s">
        <v>169</v>
      </c>
      <c r="D75" s="20">
        <v>1</v>
      </c>
      <c r="E75" s="20">
        <v>60</v>
      </c>
      <c r="F75" s="20" t="s">
        <v>236</v>
      </c>
    </row>
    <row r="76" spans="1:11" x14ac:dyDescent="0.25">
      <c r="A76" s="13"/>
      <c r="B76" s="13"/>
      <c r="C76" s="14" t="s">
        <v>170</v>
      </c>
      <c r="D76" s="20">
        <v>1</v>
      </c>
      <c r="E76" s="20">
        <v>10</v>
      </c>
      <c r="F76" s="20" t="s">
        <v>237</v>
      </c>
    </row>
    <row r="77" spans="1:11" x14ac:dyDescent="0.25">
      <c r="A77" s="10"/>
      <c r="B77" s="11" t="s">
        <v>176</v>
      </c>
      <c r="C77" s="11" t="s">
        <v>155</v>
      </c>
      <c r="D77" s="12"/>
      <c r="E77" s="12"/>
      <c r="F77" s="12"/>
    </row>
    <row r="78" spans="1:11" x14ac:dyDescent="0.25">
      <c r="A78" s="13"/>
      <c r="B78" s="13"/>
      <c r="C78" s="16" t="s">
        <v>153</v>
      </c>
      <c r="D78" s="20">
        <v>1</v>
      </c>
      <c r="E78" s="20">
        <v>60</v>
      </c>
      <c r="F78" s="20" t="s">
        <v>238</v>
      </c>
    </row>
    <row r="79" spans="1:11" x14ac:dyDescent="0.25">
      <c r="A79" s="13"/>
      <c r="B79" s="13"/>
      <c r="C79" s="16" t="s">
        <v>133</v>
      </c>
      <c r="D79" s="20">
        <v>1</v>
      </c>
      <c r="E79" s="20">
        <v>16</v>
      </c>
      <c r="F79" s="20" t="s">
        <v>239</v>
      </c>
    </row>
    <row r="80" spans="1:11" x14ac:dyDescent="0.25">
      <c r="A80" s="13"/>
      <c r="B80" s="13"/>
      <c r="C80" s="16" t="s">
        <v>80</v>
      </c>
      <c r="D80" s="20">
        <v>1</v>
      </c>
      <c r="E80" s="20">
        <v>60</v>
      </c>
      <c r="F80" s="20" t="s">
        <v>240</v>
      </c>
    </row>
    <row r="81" spans="1:6" x14ac:dyDescent="0.25">
      <c r="A81" s="13"/>
      <c r="B81" s="13"/>
      <c r="C81" s="16" t="s">
        <v>154</v>
      </c>
      <c r="D81" s="20">
        <v>1</v>
      </c>
      <c r="E81" s="20">
        <v>10</v>
      </c>
      <c r="F81" s="20" t="s">
        <v>241</v>
      </c>
    </row>
    <row r="82" spans="1:6" x14ac:dyDescent="0.25">
      <c r="A82" s="10"/>
      <c r="B82" s="11" t="s">
        <v>176</v>
      </c>
      <c r="C82" s="11" t="s">
        <v>22</v>
      </c>
      <c r="D82" s="12"/>
      <c r="E82" s="12"/>
      <c r="F82" s="12"/>
    </row>
    <row r="83" spans="1:6" x14ac:dyDescent="0.25">
      <c r="A83" s="17"/>
      <c r="B83" s="18"/>
      <c r="C83" s="18" t="s">
        <v>23</v>
      </c>
      <c r="D83" s="19"/>
      <c r="E83" s="19"/>
      <c r="F83" s="19"/>
    </row>
    <row r="84" spans="1:6" x14ac:dyDescent="0.25">
      <c r="A84" s="13"/>
      <c r="B84" s="13"/>
      <c r="C84" s="16" t="s">
        <v>90</v>
      </c>
      <c r="D84" s="20">
        <v>1</v>
      </c>
      <c r="E84" s="20">
        <v>11</v>
      </c>
      <c r="F84" s="20" t="s">
        <v>242</v>
      </c>
    </row>
    <row r="85" spans="1:6" x14ac:dyDescent="0.25">
      <c r="A85" s="13"/>
      <c r="B85" s="13"/>
      <c r="C85" s="16" t="s">
        <v>91</v>
      </c>
      <c r="D85" s="20">
        <v>12</v>
      </c>
      <c r="E85" s="20">
        <v>22</v>
      </c>
      <c r="F85" s="20" t="s">
        <v>242</v>
      </c>
    </row>
    <row r="86" spans="1:6" x14ac:dyDescent="0.25">
      <c r="A86" s="13"/>
      <c r="B86" s="13"/>
      <c r="C86" s="16" t="s">
        <v>103</v>
      </c>
      <c r="D86" s="20">
        <v>23</v>
      </c>
      <c r="E86" s="20">
        <v>33</v>
      </c>
      <c r="F86" s="20" t="s">
        <v>242</v>
      </c>
    </row>
    <row r="87" spans="1:6" x14ac:dyDescent="0.25">
      <c r="A87" s="13"/>
      <c r="B87" s="13"/>
      <c r="C87" s="16" t="s">
        <v>92</v>
      </c>
      <c r="D87" s="20">
        <v>34</v>
      </c>
      <c r="E87" s="20">
        <v>44</v>
      </c>
      <c r="F87" s="20" t="s">
        <v>242</v>
      </c>
    </row>
    <row r="88" spans="1:6" x14ac:dyDescent="0.25">
      <c r="A88" s="13"/>
      <c r="B88" s="13"/>
      <c r="C88" s="16" t="s">
        <v>93</v>
      </c>
      <c r="D88" s="20">
        <v>45</v>
      </c>
      <c r="E88" s="20">
        <v>55</v>
      </c>
      <c r="F88" s="20" t="s">
        <v>242</v>
      </c>
    </row>
    <row r="89" spans="1:6" x14ac:dyDescent="0.25">
      <c r="A89" s="13"/>
      <c r="B89" s="13"/>
      <c r="C89" s="16" t="s">
        <v>94</v>
      </c>
      <c r="D89" s="20">
        <v>56</v>
      </c>
      <c r="E89" s="20">
        <v>66</v>
      </c>
      <c r="F89" s="20" t="s">
        <v>242</v>
      </c>
    </row>
    <row r="90" spans="1:6" x14ac:dyDescent="0.25">
      <c r="A90" s="13"/>
      <c r="B90" s="13"/>
      <c r="C90" s="16" t="s">
        <v>95</v>
      </c>
      <c r="D90" s="20">
        <v>67</v>
      </c>
      <c r="E90" s="20">
        <v>77</v>
      </c>
      <c r="F90" s="20" t="s">
        <v>242</v>
      </c>
    </row>
    <row r="91" spans="1:6" x14ac:dyDescent="0.25">
      <c r="A91" s="13"/>
      <c r="B91" s="13"/>
      <c r="C91" s="16" t="s">
        <v>87</v>
      </c>
      <c r="D91" s="20">
        <v>34</v>
      </c>
      <c r="E91" s="20">
        <v>44</v>
      </c>
      <c r="F91" s="20" t="s">
        <v>242</v>
      </c>
    </row>
    <row r="92" spans="1:6" x14ac:dyDescent="0.25">
      <c r="A92" s="13"/>
      <c r="B92" s="13"/>
      <c r="C92" s="16" t="s">
        <v>88</v>
      </c>
      <c r="D92" s="20">
        <v>45</v>
      </c>
      <c r="E92" s="20">
        <v>55</v>
      </c>
      <c r="F92" s="20" t="s">
        <v>242</v>
      </c>
    </row>
    <row r="93" spans="1:6" x14ac:dyDescent="0.25">
      <c r="A93" s="17"/>
      <c r="B93" s="18"/>
      <c r="C93" s="18" t="s">
        <v>24</v>
      </c>
      <c r="D93" s="21"/>
      <c r="E93" s="21"/>
      <c r="F93" s="21"/>
    </row>
    <row r="94" spans="1:6" x14ac:dyDescent="0.25">
      <c r="A94" s="13"/>
      <c r="B94" s="13"/>
      <c r="C94" s="16" t="s">
        <v>96</v>
      </c>
      <c r="D94" s="20">
        <v>1</v>
      </c>
      <c r="E94" s="20">
        <v>11</v>
      </c>
      <c r="F94" s="20" t="s">
        <v>242</v>
      </c>
    </row>
    <row r="95" spans="1:6" x14ac:dyDescent="0.25">
      <c r="A95" s="13"/>
      <c r="B95" s="13"/>
      <c r="C95" s="16" t="s">
        <v>97</v>
      </c>
      <c r="D95" s="20">
        <v>12</v>
      </c>
      <c r="E95" s="20">
        <v>22</v>
      </c>
      <c r="F95" s="20" t="s">
        <v>242</v>
      </c>
    </row>
    <row r="96" spans="1:6" x14ac:dyDescent="0.25">
      <c r="A96" s="13"/>
      <c r="B96" s="13"/>
      <c r="C96" s="16" t="s">
        <v>98</v>
      </c>
      <c r="D96" s="20">
        <v>23</v>
      </c>
      <c r="E96" s="20">
        <v>33</v>
      </c>
      <c r="F96" s="20" t="s">
        <v>242</v>
      </c>
    </row>
    <row r="97" spans="1:6" x14ac:dyDescent="0.25">
      <c r="A97" s="13"/>
      <c r="B97" s="13"/>
      <c r="C97" s="16" t="s">
        <v>99</v>
      </c>
      <c r="D97" s="20">
        <v>34</v>
      </c>
      <c r="E97" s="20">
        <v>44</v>
      </c>
      <c r="F97" s="20" t="s">
        <v>242</v>
      </c>
    </row>
    <row r="98" spans="1:6" x14ac:dyDescent="0.25">
      <c r="A98" s="13"/>
      <c r="B98" s="13"/>
      <c r="C98" s="16" t="s">
        <v>100</v>
      </c>
      <c r="D98" s="20">
        <v>45</v>
      </c>
      <c r="E98" s="20">
        <v>55</v>
      </c>
      <c r="F98" s="20" t="s">
        <v>242</v>
      </c>
    </row>
    <row r="99" spans="1:6" x14ac:dyDescent="0.25">
      <c r="A99" s="13"/>
      <c r="B99" s="13"/>
      <c r="C99" s="16" t="s">
        <v>101</v>
      </c>
      <c r="D99" s="20">
        <v>56</v>
      </c>
      <c r="E99" s="20">
        <v>66</v>
      </c>
      <c r="F99" s="20" t="s">
        <v>242</v>
      </c>
    </row>
    <row r="100" spans="1:6" x14ac:dyDescent="0.25">
      <c r="A100" s="13"/>
      <c r="B100" s="13"/>
      <c r="C100" s="16" t="s">
        <v>102</v>
      </c>
      <c r="D100" s="20">
        <v>67</v>
      </c>
      <c r="E100" s="20">
        <v>77</v>
      </c>
      <c r="F100" s="20" t="s">
        <v>242</v>
      </c>
    </row>
    <row r="101" spans="1:6" x14ac:dyDescent="0.25">
      <c r="A101" s="13"/>
      <c r="B101" s="13"/>
      <c r="C101" s="16" t="s">
        <v>89</v>
      </c>
      <c r="D101" s="20">
        <v>34</v>
      </c>
      <c r="E101" s="20">
        <v>44</v>
      </c>
      <c r="F101" s="20" t="s">
        <v>242</v>
      </c>
    </row>
    <row r="102" spans="1:6" x14ac:dyDescent="0.25">
      <c r="A102" s="10"/>
      <c r="B102" s="11" t="s">
        <v>176</v>
      </c>
      <c r="C102" s="11" t="s">
        <v>25</v>
      </c>
      <c r="D102" s="12"/>
      <c r="E102" s="12"/>
      <c r="F102" s="12"/>
    </row>
    <row r="103" spans="1:6" x14ac:dyDescent="0.25">
      <c r="A103" s="17"/>
      <c r="B103" s="18"/>
      <c r="C103" s="18" t="s">
        <v>23</v>
      </c>
      <c r="D103" s="19"/>
      <c r="E103" s="19"/>
      <c r="F103" s="19"/>
    </row>
    <row r="104" spans="1:6" x14ac:dyDescent="0.25">
      <c r="A104" s="13"/>
      <c r="B104" s="13"/>
      <c r="C104" s="16" t="s">
        <v>27</v>
      </c>
      <c r="D104" s="20">
        <v>1</v>
      </c>
      <c r="E104" s="20">
        <v>6</v>
      </c>
      <c r="F104" s="20" t="s">
        <v>243</v>
      </c>
    </row>
    <row r="105" spans="1:6" x14ac:dyDescent="0.25">
      <c r="A105" s="13"/>
      <c r="B105" s="13"/>
      <c r="C105" s="16" t="s">
        <v>28</v>
      </c>
      <c r="D105" s="20">
        <v>1</v>
      </c>
      <c r="E105" s="20">
        <v>6</v>
      </c>
      <c r="F105" s="20" t="s">
        <v>244</v>
      </c>
    </row>
    <row r="106" spans="1:6" x14ac:dyDescent="0.25">
      <c r="A106" s="13"/>
      <c r="B106" s="13"/>
      <c r="C106" s="16" t="s">
        <v>29</v>
      </c>
      <c r="D106" s="20">
        <v>1</v>
      </c>
      <c r="E106" s="20">
        <v>6</v>
      </c>
      <c r="F106" s="20" t="s">
        <v>245</v>
      </c>
    </row>
    <row r="107" spans="1:6" x14ac:dyDescent="0.25">
      <c r="A107" s="13"/>
      <c r="B107" s="13"/>
      <c r="C107" s="16" t="s">
        <v>30</v>
      </c>
      <c r="D107" s="20">
        <v>1</v>
      </c>
      <c r="E107" s="20">
        <v>6</v>
      </c>
      <c r="F107" s="20" t="s">
        <v>246</v>
      </c>
    </row>
    <row r="108" spans="1:6" x14ac:dyDescent="0.25">
      <c r="A108" s="13"/>
      <c r="B108" s="13"/>
      <c r="C108" s="16" t="s">
        <v>31</v>
      </c>
      <c r="D108" s="20">
        <v>1</v>
      </c>
      <c r="E108" s="20">
        <v>6</v>
      </c>
      <c r="F108" s="20" t="s">
        <v>247</v>
      </c>
    </row>
    <row r="109" spans="1:6" x14ac:dyDescent="0.25">
      <c r="A109" s="13"/>
      <c r="B109" s="13"/>
      <c r="C109" s="16" t="s">
        <v>32</v>
      </c>
      <c r="D109" s="20">
        <v>1</v>
      </c>
      <c r="E109" s="20">
        <v>6</v>
      </c>
      <c r="F109" s="20" t="s">
        <v>248</v>
      </c>
    </row>
    <row r="110" spans="1:6" x14ac:dyDescent="0.25">
      <c r="A110" s="13"/>
      <c r="B110" s="13"/>
      <c r="C110" s="16" t="s">
        <v>33</v>
      </c>
      <c r="D110" s="20">
        <v>1</v>
      </c>
      <c r="E110" s="20">
        <v>6</v>
      </c>
      <c r="F110" s="20" t="s">
        <v>249</v>
      </c>
    </row>
    <row r="111" spans="1:6" x14ac:dyDescent="0.25">
      <c r="A111" s="22"/>
      <c r="B111" s="23"/>
      <c r="C111" s="18" t="s">
        <v>24</v>
      </c>
      <c r="D111" s="21"/>
      <c r="E111" s="21"/>
      <c r="F111" s="21"/>
    </row>
    <row r="112" spans="1:6" x14ac:dyDescent="0.25">
      <c r="A112" s="13"/>
      <c r="B112" s="13"/>
      <c r="C112" s="14" t="s">
        <v>34</v>
      </c>
      <c r="D112" s="20">
        <v>1</v>
      </c>
      <c r="E112" s="20">
        <v>6</v>
      </c>
      <c r="F112" s="20" t="s">
        <v>250</v>
      </c>
    </row>
    <row r="113" spans="1:11" x14ac:dyDescent="0.25">
      <c r="A113" s="13"/>
      <c r="B113" s="13"/>
      <c r="C113" s="14" t="s">
        <v>35</v>
      </c>
      <c r="D113" s="20">
        <v>1</v>
      </c>
      <c r="E113" s="20">
        <v>6</v>
      </c>
      <c r="F113" s="20" t="s">
        <v>251</v>
      </c>
    </row>
    <row r="114" spans="1:11" x14ac:dyDescent="0.25">
      <c r="A114" s="13"/>
      <c r="B114" s="13"/>
      <c r="C114" s="14" t="s">
        <v>36</v>
      </c>
      <c r="D114" s="20">
        <v>1</v>
      </c>
      <c r="E114" s="20">
        <v>6</v>
      </c>
      <c r="F114" s="20" t="s">
        <v>252</v>
      </c>
    </row>
    <row r="115" spans="1:11" x14ac:dyDescent="0.25">
      <c r="A115" s="13"/>
      <c r="B115" s="13"/>
      <c r="C115" s="14" t="s">
        <v>37</v>
      </c>
      <c r="D115" s="20">
        <v>1</v>
      </c>
      <c r="E115" s="20">
        <v>6</v>
      </c>
      <c r="F115" s="20" t="s">
        <v>253</v>
      </c>
    </row>
    <row r="116" spans="1:11" x14ac:dyDescent="0.25">
      <c r="A116" s="13"/>
      <c r="B116" s="13"/>
      <c r="C116" s="14" t="s">
        <v>38</v>
      </c>
      <c r="D116" s="20">
        <v>1</v>
      </c>
      <c r="E116" s="20">
        <v>6</v>
      </c>
      <c r="F116" s="20" t="s">
        <v>254</v>
      </c>
    </row>
    <row r="117" spans="1:11" x14ac:dyDescent="0.25">
      <c r="A117" s="13"/>
      <c r="B117" s="13"/>
      <c r="C117" s="14" t="s">
        <v>39</v>
      </c>
      <c r="D117" s="20">
        <v>1</v>
      </c>
      <c r="E117" s="20">
        <v>6</v>
      </c>
      <c r="F117" s="20" t="s">
        <v>255</v>
      </c>
    </row>
    <row r="118" spans="1:11" x14ac:dyDescent="0.25">
      <c r="A118" s="13"/>
      <c r="B118" s="13"/>
      <c r="C118" s="14" t="s">
        <v>40</v>
      </c>
      <c r="D118" s="20">
        <v>1</v>
      </c>
      <c r="E118" s="20">
        <v>6</v>
      </c>
      <c r="F118" s="20" t="s">
        <v>256</v>
      </c>
    </row>
    <row r="119" spans="1:11" x14ac:dyDescent="0.25">
      <c r="A119" s="10"/>
      <c r="B119" s="11" t="s">
        <v>150</v>
      </c>
      <c r="C119" s="11" t="s">
        <v>177</v>
      </c>
      <c r="D119" s="12"/>
      <c r="E119" s="12"/>
      <c r="F119" s="12"/>
    </row>
    <row r="120" spans="1:11" x14ac:dyDescent="0.25">
      <c r="A120" s="13"/>
      <c r="B120" s="13"/>
      <c r="C120" s="14" t="s">
        <v>79</v>
      </c>
      <c r="D120" s="20">
        <v>1</v>
      </c>
      <c r="E120" s="20">
        <v>40</v>
      </c>
      <c r="F120" s="20" t="s">
        <v>257</v>
      </c>
    </row>
    <row r="121" spans="1:11" s="27" customFormat="1" x14ac:dyDescent="0.25">
      <c r="A121" s="24"/>
      <c r="B121" s="25" t="s">
        <v>150</v>
      </c>
      <c r="C121" s="25" t="s">
        <v>23</v>
      </c>
      <c r="D121" s="26"/>
      <c r="E121" s="26"/>
      <c r="F121" s="26"/>
      <c r="G121" s="50"/>
      <c r="H121" s="50"/>
      <c r="I121" s="50"/>
      <c r="J121" s="56"/>
      <c r="K121" s="56"/>
    </row>
    <row r="122" spans="1:11" x14ac:dyDescent="0.25">
      <c r="A122" s="13"/>
      <c r="B122" s="13"/>
      <c r="C122" s="14" t="s">
        <v>42</v>
      </c>
      <c r="D122" s="20">
        <v>1</v>
      </c>
      <c r="E122" s="20">
        <v>6</v>
      </c>
      <c r="F122" s="20" t="s">
        <v>258</v>
      </c>
    </row>
    <row r="123" spans="1:11" x14ac:dyDescent="0.25">
      <c r="A123" s="13"/>
      <c r="B123" s="13"/>
      <c r="C123" s="14" t="s">
        <v>47</v>
      </c>
      <c r="D123" s="20">
        <v>1</v>
      </c>
      <c r="E123" s="20">
        <v>6</v>
      </c>
      <c r="F123" s="20" t="s">
        <v>259</v>
      </c>
    </row>
    <row r="124" spans="1:11" x14ac:dyDescent="0.25">
      <c r="A124" s="13"/>
      <c r="B124" s="13"/>
      <c r="C124" s="14" t="s">
        <v>43</v>
      </c>
      <c r="D124" s="20">
        <v>1</v>
      </c>
      <c r="E124" s="20">
        <v>6</v>
      </c>
      <c r="F124" s="20" t="s">
        <v>260</v>
      </c>
    </row>
    <row r="125" spans="1:11" x14ac:dyDescent="0.25">
      <c r="A125" s="13"/>
      <c r="B125" s="13"/>
      <c r="C125" s="14" t="s">
        <v>44</v>
      </c>
      <c r="D125" s="20">
        <v>1</v>
      </c>
      <c r="E125" s="20">
        <v>6</v>
      </c>
      <c r="F125" s="20" t="s">
        <v>261</v>
      </c>
    </row>
    <row r="126" spans="1:11" x14ac:dyDescent="0.25">
      <c r="A126" s="13"/>
      <c r="B126" s="13"/>
      <c r="C126" s="14" t="s">
        <v>48</v>
      </c>
      <c r="D126" s="20">
        <v>1</v>
      </c>
      <c r="E126" s="20">
        <v>6</v>
      </c>
      <c r="F126" s="20" t="s">
        <v>262</v>
      </c>
    </row>
    <row r="127" spans="1:11" x14ac:dyDescent="0.25">
      <c r="A127" s="13"/>
      <c r="B127" s="13"/>
      <c r="C127" s="14" t="s">
        <v>49</v>
      </c>
      <c r="D127" s="20">
        <v>1</v>
      </c>
      <c r="E127" s="20">
        <v>6</v>
      </c>
      <c r="F127" s="20" t="s">
        <v>263</v>
      </c>
    </row>
    <row r="128" spans="1:11" x14ac:dyDescent="0.25">
      <c r="A128" s="13"/>
      <c r="B128" s="13"/>
      <c r="C128" s="14" t="s">
        <v>45</v>
      </c>
      <c r="D128" s="20">
        <v>1</v>
      </c>
      <c r="E128" s="20">
        <v>6</v>
      </c>
      <c r="F128" s="20" t="s">
        <v>264</v>
      </c>
    </row>
    <row r="129" spans="1:11" x14ac:dyDescent="0.25">
      <c r="A129" s="13"/>
      <c r="B129" s="13"/>
      <c r="C129" s="14" t="s">
        <v>46</v>
      </c>
      <c r="D129" s="20">
        <v>1</v>
      </c>
      <c r="E129" s="20">
        <v>6</v>
      </c>
      <c r="F129" s="20" t="s">
        <v>265</v>
      </c>
    </row>
    <row r="130" spans="1:11" s="27" customFormat="1" x14ac:dyDescent="0.25">
      <c r="A130" s="28"/>
      <c r="B130" s="29" t="s">
        <v>150</v>
      </c>
      <c r="C130" s="25" t="s">
        <v>24</v>
      </c>
      <c r="D130" s="26"/>
      <c r="E130" s="26"/>
      <c r="F130" s="26"/>
      <c r="G130" s="50"/>
      <c r="H130" s="50"/>
      <c r="I130" s="50"/>
      <c r="J130" s="56"/>
      <c r="K130" s="56"/>
    </row>
    <row r="131" spans="1:11" x14ac:dyDescent="0.25">
      <c r="A131" s="13"/>
      <c r="B131" s="13"/>
      <c r="C131" s="14" t="s">
        <v>50</v>
      </c>
      <c r="D131" s="20">
        <v>1</v>
      </c>
      <c r="E131" s="20">
        <v>6</v>
      </c>
      <c r="F131" s="20" t="s">
        <v>266</v>
      </c>
    </row>
    <row r="132" spans="1:11" x14ac:dyDescent="0.25">
      <c r="A132" s="13"/>
      <c r="B132" s="13"/>
      <c r="C132" s="14" t="s">
        <v>51</v>
      </c>
      <c r="D132" s="20">
        <v>1</v>
      </c>
      <c r="E132" s="20">
        <v>6</v>
      </c>
      <c r="F132" s="20" t="s">
        <v>267</v>
      </c>
    </row>
    <row r="133" spans="1:11" x14ac:dyDescent="0.25">
      <c r="A133" s="13"/>
      <c r="B133" s="13"/>
      <c r="C133" s="14" t="s">
        <v>52</v>
      </c>
      <c r="D133" s="20">
        <v>1</v>
      </c>
      <c r="E133" s="20">
        <v>6</v>
      </c>
      <c r="F133" s="20" t="s">
        <v>268</v>
      </c>
    </row>
    <row r="134" spans="1:11" x14ac:dyDescent="0.25">
      <c r="A134" s="13"/>
      <c r="B134" s="13"/>
      <c r="C134" s="14" t="s">
        <v>53</v>
      </c>
      <c r="D134" s="20">
        <v>1</v>
      </c>
      <c r="E134" s="20">
        <v>6</v>
      </c>
      <c r="F134" s="20" t="s">
        <v>269</v>
      </c>
    </row>
    <row r="135" spans="1:11" x14ac:dyDescent="0.25">
      <c r="A135" s="13"/>
      <c r="B135" s="13"/>
      <c r="C135" s="14" t="s">
        <v>54</v>
      </c>
      <c r="D135" s="20">
        <v>1</v>
      </c>
      <c r="E135" s="20">
        <v>6</v>
      </c>
      <c r="F135" s="20" t="s">
        <v>270</v>
      </c>
    </row>
    <row r="136" spans="1:11" x14ac:dyDescent="0.25">
      <c r="A136" s="13"/>
      <c r="B136" s="13"/>
      <c r="C136" s="14" t="s">
        <v>55</v>
      </c>
      <c r="D136" s="20">
        <v>1</v>
      </c>
      <c r="E136" s="20">
        <v>6</v>
      </c>
      <c r="F136" s="20" t="s">
        <v>271</v>
      </c>
    </row>
    <row r="137" spans="1:11" x14ac:dyDescent="0.25">
      <c r="A137" s="13"/>
      <c r="B137" s="13"/>
      <c r="C137" s="14" t="s">
        <v>56</v>
      </c>
      <c r="D137" s="20">
        <v>1</v>
      </c>
      <c r="E137" s="20">
        <v>6</v>
      </c>
      <c r="F137" s="20" t="s">
        <v>272</v>
      </c>
    </row>
    <row r="138" spans="1:11" x14ac:dyDescent="0.25">
      <c r="A138" s="13"/>
      <c r="B138" s="13"/>
      <c r="C138" s="14" t="s">
        <v>57</v>
      </c>
      <c r="D138" s="20">
        <v>1</v>
      </c>
      <c r="E138" s="20">
        <v>6</v>
      </c>
      <c r="F138" s="20" t="s">
        <v>273</v>
      </c>
    </row>
    <row r="139" spans="1:11" s="27" customFormat="1" x14ac:dyDescent="0.25">
      <c r="A139" s="28"/>
      <c r="B139" s="29" t="s">
        <v>152</v>
      </c>
      <c r="C139" s="25" t="s">
        <v>105</v>
      </c>
      <c r="D139" s="26"/>
      <c r="E139" s="26"/>
      <c r="F139" s="26"/>
      <c r="G139" s="50"/>
      <c r="H139" s="50"/>
      <c r="I139" s="50"/>
      <c r="J139" s="56"/>
      <c r="K139" s="56"/>
    </row>
    <row r="140" spans="1:11" x14ac:dyDescent="0.25">
      <c r="A140" s="13"/>
      <c r="B140" s="13"/>
      <c r="C140" s="3" t="s">
        <v>106</v>
      </c>
      <c r="D140" s="20">
        <v>1</v>
      </c>
      <c r="E140" s="20">
        <v>8</v>
      </c>
      <c r="F140" s="20" t="s">
        <v>274</v>
      </c>
    </row>
    <row r="141" spans="1:11" x14ac:dyDescent="0.25">
      <c r="A141" s="13"/>
      <c r="B141" s="13"/>
      <c r="C141" s="3" t="s">
        <v>107</v>
      </c>
      <c r="D141" s="20">
        <v>1</v>
      </c>
      <c r="E141" s="20">
        <v>8</v>
      </c>
      <c r="F141" s="20" t="s">
        <v>275</v>
      </c>
    </row>
    <row r="142" spans="1:11" x14ac:dyDescent="0.25">
      <c r="A142" s="13"/>
      <c r="B142" s="13"/>
      <c r="C142" s="3" t="s">
        <v>108</v>
      </c>
      <c r="D142" s="20">
        <v>1</v>
      </c>
      <c r="E142" s="20">
        <v>8</v>
      </c>
      <c r="F142" s="20" t="s">
        <v>276</v>
      </c>
    </row>
    <row r="143" spans="1:11" x14ac:dyDescent="0.25">
      <c r="A143" s="13"/>
      <c r="B143" s="13"/>
      <c r="C143" s="3" t="s">
        <v>109</v>
      </c>
      <c r="D143" s="20">
        <v>1</v>
      </c>
      <c r="E143" s="20">
        <v>8</v>
      </c>
      <c r="F143" s="20" t="s">
        <v>277</v>
      </c>
    </row>
    <row r="144" spans="1:11" x14ac:dyDescent="0.25">
      <c r="A144" s="13"/>
      <c r="B144" s="13"/>
      <c r="C144" s="3" t="s">
        <v>110</v>
      </c>
      <c r="D144" s="20">
        <v>1</v>
      </c>
      <c r="E144" s="20">
        <v>8</v>
      </c>
      <c r="F144" s="20" t="s">
        <v>278</v>
      </c>
    </row>
    <row r="145" spans="1:11" x14ac:dyDescent="0.25">
      <c r="A145" s="13"/>
      <c r="B145" s="13"/>
      <c r="C145" s="3" t="s">
        <v>111</v>
      </c>
      <c r="D145" s="20">
        <v>1</v>
      </c>
      <c r="E145" s="20">
        <v>8</v>
      </c>
      <c r="F145" s="20" t="s">
        <v>279</v>
      </c>
    </row>
    <row r="146" spans="1:11" x14ac:dyDescent="0.25">
      <c r="A146" s="13"/>
      <c r="B146" s="13"/>
      <c r="C146" s="3" t="s">
        <v>112</v>
      </c>
      <c r="D146" s="20">
        <v>1</v>
      </c>
      <c r="E146" s="20">
        <v>8</v>
      </c>
      <c r="F146" s="20" t="s">
        <v>280</v>
      </c>
    </row>
    <row r="147" spans="1:11" x14ac:dyDescent="0.25">
      <c r="A147" s="13"/>
      <c r="B147" s="13"/>
      <c r="C147" s="3" t="s">
        <v>113</v>
      </c>
      <c r="D147" s="20">
        <v>1</v>
      </c>
      <c r="E147" s="20">
        <v>8</v>
      </c>
      <c r="F147" s="20" t="s">
        <v>281</v>
      </c>
    </row>
    <row r="148" spans="1:11" s="27" customFormat="1" x14ac:dyDescent="0.25">
      <c r="A148" s="28"/>
      <c r="B148" s="29" t="s">
        <v>152</v>
      </c>
      <c r="C148" s="25" t="s">
        <v>114</v>
      </c>
      <c r="D148" s="26"/>
      <c r="E148" s="26"/>
      <c r="F148" s="26"/>
      <c r="G148" s="50"/>
      <c r="H148" s="50"/>
      <c r="I148" s="50"/>
      <c r="J148" s="56"/>
      <c r="K148" s="56"/>
    </row>
    <row r="149" spans="1:11" x14ac:dyDescent="0.25">
      <c r="A149" s="13"/>
      <c r="B149" s="13"/>
      <c r="C149" s="3" t="s">
        <v>115</v>
      </c>
      <c r="D149" s="20">
        <v>1</v>
      </c>
      <c r="E149" s="20">
        <v>8</v>
      </c>
      <c r="F149" s="20" t="s">
        <v>282</v>
      </c>
    </row>
    <row r="150" spans="1:11" x14ac:dyDescent="0.25">
      <c r="A150" s="13"/>
      <c r="B150" s="13"/>
      <c r="C150" s="3" t="s">
        <v>116</v>
      </c>
      <c r="D150" s="20">
        <v>1</v>
      </c>
      <c r="E150" s="20">
        <v>8</v>
      </c>
      <c r="F150" s="20" t="s">
        <v>283</v>
      </c>
    </row>
    <row r="151" spans="1:11" x14ac:dyDescent="0.25">
      <c r="A151" s="13"/>
      <c r="B151" s="13"/>
      <c r="C151" s="3" t="s">
        <v>117</v>
      </c>
      <c r="D151" s="20">
        <v>1</v>
      </c>
      <c r="E151" s="20">
        <v>8</v>
      </c>
      <c r="F151" s="20" t="s">
        <v>284</v>
      </c>
    </row>
    <row r="152" spans="1:11" x14ac:dyDescent="0.25">
      <c r="A152" s="13"/>
      <c r="B152" s="13"/>
      <c r="C152" s="3" t="s">
        <v>118</v>
      </c>
      <c r="D152" s="20">
        <v>1</v>
      </c>
      <c r="E152" s="20">
        <v>8</v>
      </c>
      <c r="F152" s="20" t="s">
        <v>285</v>
      </c>
    </row>
    <row r="153" spans="1:11" x14ac:dyDescent="0.25">
      <c r="A153" s="13"/>
      <c r="B153" s="13"/>
      <c r="C153" s="3" t="s">
        <v>119</v>
      </c>
      <c r="D153" s="20">
        <v>1</v>
      </c>
      <c r="E153" s="20">
        <v>8</v>
      </c>
      <c r="F153" s="20" t="s">
        <v>286</v>
      </c>
    </row>
    <row r="154" spans="1:11" x14ac:dyDescent="0.25">
      <c r="A154" s="13"/>
      <c r="B154" s="13"/>
      <c r="C154" s="3" t="s">
        <v>120</v>
      </c>
      <c r="D154" s="20">
        <v>1</v>
      </c>
      <c r="E154" s="20">
        <v>8</v>
      </c>
      <c r="F154" s="20" t="s">
        <v>287</v>
      </c>
    </row>
    <row r="155" spans="1:11" x14ac:dyDescent="0.25">
      <c r="A155" s="13"/>
      <c r="B155" s="13"/>
      <c r="C155" s="3" t="s">
        <v>121</v>
      </c>
      <c r="D155" s="20">
        <v>1</v>
      </c>
      <c r="E155" s="20">
        <v>8</v>
      </c>
      <c r="F155" s="20" t="s">
        <v>288</v>
      </c>
    </row>
    <row r="156" spans="1:11" x14ac:dyDescent="0.25">
      <c r="A156" s="13"/>
      <c r="B156" s="13"/>
      <c r="C156" s="3" t="s">
        <v>122</v>
      </c>
      <c r="D156" s="20">
        <v>1</v>
      </c>
      <c r="E156" s="20">
        <v>8</v>
      </c>
      <c r="F156" s="20" t="s">
        <v>289</v>
      </c>
    </row>
    <row r="157" spans="1:11" x14ac:dyDescent="0.25">
      <c r="A157" s="10"/>
      <c r="B157" s="11"/>
      <c r="C157" s="11" t="s">
        <v>185</v>
      </c>
      <c r="D157" s="12"/>
      <c r="E157" s="12"/>
      <c r="F157" s="12"/>
    </row>
    <row r="158" spans="1:11" s="27" customFormat="1" x14ac:dyDescent="0.25">
      <c r="A158" s="28"/>
      <c r="B158" s="29"/>
      <c r="C158" s="25" t="s">
        <v>186</v>
      </c>
      <c r="D158" s="26"/>
      <c r="E158" s="26"/>
      <c r="F158" s="26"/>
      <c r="G158" s="50"/>
      <c r="H158" s="50"/>
      <c r="I158" s="50"/>
      <c r="J158" s="56"/>
      <c r="K158" s="56"/>
    </row>
    <row r="159" spans="1:11" ht="41.4" x14ac:dyDescent="0.25">
      <c r="A159" s="13"/>
      <c r="B159" s="13"/>
      <c r="C159" s="3" t="s">
        <v>187</v>
      </c>
      <c r="D159" s="228">
        <v>1</v>
      </c>
      <c r="E159" s="225">
        <v>30</v>
      </c>
      <c r="F159" s="225" t="s">
        <v>290</v>
      </c>
    </row>
    <row r="160" spans="1:11" ht="69" x14ac:dyDescent="0.25">
      <c r="A160" s="13"/>
      <c r="B160" s="13"/>
      <c r="C160" s="3" t="s">
        <v>188</v>
      </c>
      <c r="D160" s="230"/>
      <c r="E160" s="226"/>
      <c r="F160" s="226"/>
    </row>
    <row r="161" spans="1:11" ht="41.4" x14ac:dyDescent="0.25">
      <c r="A161" s="13"/>
      <c r="B161" s="13"/>
      <c r="C161" s="3" t="s">
        <v>189</v>
      </c>
      <c r="D161" s="229"/>
      <c r="E161" s="227"/>
      <c r="F161" s="227"/>
    </row>
    <row r="162" spans="1:11" s="27" customFormat="1" x14ac:dyDescent="0.25">
      <c r="A162" s="28"/>
      <c r="B162" s="29"/>
      <c r="C162" s="25" t="s">
        <v>190</v>
      </c>
      <c r="D162" s="26"/>
      <c r="E162" s="26"/>
      <c r="F162" s="26"/>
      <c r="G162" s="50"/>
      <c r="H162" s="50"/>
      <c r="I162" s="50"/>
      <c r="J162" s="56"/>
      <c r="K162" s="56"/>
    </row>
    <row r="163" spans="1:11" x14ac:dyDescent="0.25">
      <c r="A163" s="13"/>
      <c r="B163" s="13"/>
      <c r="C163" s="3" t="s">
        <v>191</v>
      </c>
      <c r="D163" s="228">
        <v>1</v>
      </c>
      <c r="E163" s="228">
        <v>30</v>
      </c>
      <c r="F163" s="228" t="s">
        <v>291</v>
      </c>
    </row>
    <row r="164" spans="1:11" ht="14.25" customHeight="1" x14ac:dyDescent="0.25">
      <c r="A164" s="13"/>
      <c r="B164" s="13"/>
      <c r="C164" s="3" t="s">
        <v>192</v>
      </c>
      <c r="D164" s="229"/>
      <c r="E164" s="229"/>
      <c r="F164" s="229"/>
    </row>
    <row r="165" spans="1:11" s="27" customFormat="1" x14ac:dyDescent="0.25">
      <c r="A165" s="28"/>
      <c r="B165" s="29"/>
      <c r="C165" s="25" t="s">
        <v>193</v>
      </c>
      <c r="D165" s="26"/>
      <c r="E165" s="26"/>
      <c r="F165" s="26"/>
      <c r="G165" s="50"/>
      <c r="H165" s="50"/>
      <c r="I165" s="50"/>
      <c r="J165" s="56"/>
      <c r="K165" s="56"/>
    </row>
    <row r="166" spans="1:11" ht="124.2" x14ac:dyDescent="0.25">
      <c r="A166" s="13"/>
      <c r="B166" s="13"/>
      <c r="C166" s="3" t="s">
        <v>215</v>
      </c>
      <c r="D166" s="59">
        <v>1</v>
      </c>
      <c r="E166" s="60">
        <v>30</v>
      </c>
      <c r="F166" s="60" t="s">
        <v>292</v>
      </c>
    </row>
    <row r="167" spans="1:11" x14ac:dyDescent="0.25">
      <c r="A167" s="13"/>
      <c r="B167" s="13"/>
      <c r="C167" s="3" t="s">
        <v>216</v>
      </c>
      <c r="D167" s="59">
        <v>1</v>
      </c>
      <c r="E167" s="59">
        <v>30</v>
      </c>
      <c r="F167" s="59" t="s">
        <v>293</v>
      </c>
    </row>
    <row r="168" spans="1:11" s="27" customFormat="1" x14ac:dyDescent="0.25">
      <c r="A168" s="28"/>
      <c r="B168" s="29"/>
      <c r="C168" s="25" t="s">
        <v>194</v>
      </c>
      <c r="D168" s="26"/>
      <c r="E168" s="26"/>
      <c r="F168" s="26"/>
      <c r="G168" s="50"/>
      <c r="H168" s="50"/>
      <c r="I168" s="50"/>
      <c r="J168" s="56"/>
      <c r="K168" s="56"/>
    </row>
    <row r="169" spans="1:11" ht="82.8" x14ac:dyDescent="0.25">
      <c r="A169" s="13"/>
      <c r="B169" s="13"/>
      <c r="C169" s="3" t="s">
        <v>195</v>
      </c>
      <c r="D169" s="228">
        <v>1</v>
      </c>
      <c r="E169" s="228">
        <v>14</v>
      </c>
      <c r="F169" s="228" t="s">
        <v>294</v>
      </c>
    </row>
    <row r="170" spans="1:11" ht="14.25" customHeight="1" x14ac:dyDescent="0.25">
      <c r="A170" s="13"/>
      <c r="B170" s="13"/>
      <c r="C170" s="3" t="s">
        <v>196</v>
      </c>
      <c r="D170" s="231"/>
      <c r="E170" s="230"/>
      <c r="F170" s="230"/>
    </row>
    <row r="171" spans="1:11" ht="14.25" customHeight="1" x14ac:dyDescent="0.25">
      <c r="A171" s="13"/>
      <c r="B171" s="13"/>
      <c r="C171" s="3" t="s">
        <v>197</v>
      </c>
      <c r="D171" s="232"/>
      <c r="E171" s="229"/>
      <c r="F171" s="229"/>
    </row>
  </sheetData>
  <autoFilter ref="A1:E156" xr:uid="{00000000-0009-0000-0000-000001000000}"/>
  <mergeCells count="10">
    <mergeCell ref="F159:F161"/>
    <mergeCell ref="F163:F164"/>
    <mergeCell ref="F169:F171"/>
    <mergeCell ref="A3:E3"/>
    <mergeCell ref="D159:D161"/>
    <mergeCell ref="E159:E161"/>
    <mergeCell ref="D163:D164"/>
    <mergeCell ref="E163:E164"/>
    <mergeCell ref="D169:D171"/>
    <mergeCell ref="E169:E171"/>
  </mergeCells>
  <pageMargins left="0.70866141732283472" right="0.70866141732283472" top="0.74803149606299213" bottom="0.74803149606299213" header="0.31496062992125984" footer="0.31496062992125984"/>
  <pageSetup paperSize="9" scale="4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93"/>
  <sheetViews>
    <sheetView zoomScale="85" zoomScaleNormal="85" workbookViewId="0">
      <pane ySplit="5" topLeftCell="A6" activePane="bottomLeft" state="frozen"/>
      <selection pane="bottomLeft" activeCell="C19" sqref="C19"/>
    </sheetView>
  </sheetViews>
  <sheetFormatPr defaultColWidth="9.109375" defaultRowHeight="13.8" x14ac:dyDescent="0.3"/>
  <cols>
    <col min="1" max="1" width="13.109375" style="80" customWidth="1"/>
    <col min="2" max="2" width="29" style="62" customWidth="1"/>
    <col min="3" max="3" width="83" style="62" customWidth="1"/>
    <col min="4" max="5" width="24.33203125" style="62" customWidth="1"/>
    <col min="6" max="6" width="51.33203125" style="62" customWidth="1"/>
    <col min="7" max="7" width="38.33203125" style="62" customWidth="1"/>
    <col min="8" max="16384" width="9.109375" style="62"/>
  </cols>
  <sheetData>
    <row r="1" spans="1:11" x14ac:dyDescent="0.3">
      <c r="D1" s="62" t="s">
        <v>3</v>
      </c>
      <c r="G1" s="58"/>
      <c r="H1" s="58"/>
      <c r="I1" s="58"/>
      <c r="J1" s="63"/>
      <c r="K1" s="63"/>
    </row>
    <row r="2" spans="1:11" x14ac:dyDescent="0.3">
      <c r="G2" s="58"/>
      <c r="H2" s="58"/>
      <c r="I2" s="58"/>
      <c r="J2" s="63"/>
      <c r="K2" s="63"/>
    </row>
    <row r="3" spans="1:11" ht="17.399999999999999" x14ac:dyDescent="0.3">
      <c r="A3" s="224" t="s">
        <v>104</v>
      </c>
      <c r="B3" s="224"/>
      <c r="C3" s="224"/>
      <c r="D3" s="224"/>
      <c r="E3" s="224"/>
      <c r="F3" s="58"/>
      <c r="G3" s="58"/>
      <c r="H3" s="58"/>
      <c r="I3" s="58"/>
      <c r="J3" s="63"/>
      <c r="K3" s="63"/>
    </row>
    <row r="4" spans="1:11" x14ac:dyDescent="0.3">
      <c r="G4" s="58"/>
      <c r="H4" s="58"/>
      <c r="I4" s="58"/>
      <c r="J4" s="63"/>
      <c r="K4" s="63"/>
    </row>
    <row r="5" spans="1:11" s="58" customFormat="1" ht="41.4" x14ac:dyDescent="0.3">
      <c r="A5" s="81" t="s">
        <v>435</v>
      </c>
      <c r="B5" s="79" t="s">
        <v>295</v>
      </c>
      <c r="C5" s="79" t="s">
        <v>4</v>
      </c>
      <c r="D5" s="79" t="s">
        <v>1</v>
      </c>
      <c r="E5" s="79" t="s">
        <v>2</v>
      </c>
      <c r="F5" s="79" t="s">
        <v>309</v>
      </c>
      <c r="J5" s="64"/>
      <c r="K5" s="64"/>
    </row>
    <row r="6" spans="1:11" x14ac:dyDescent="0.3">
      <c r="A6" s="82"/>
      <c r="B6" s="67" t="s">
        <v>434</v>
      </c>
      <c r="C6" s="67" t="s">
        <v>408</v>
      </c>
      <c r="D6" s="67"/>
      <c r="E6" s="67"/>
      <c r="F6" s="67"/>
    </row>
    <row r="7" spans="1:11" x14ac:dyDescent="0.3">
      <c r="A7" s="83" t="s">
        <v>436</v>
      </c>
      <c r="B7" s="68"/>
      <c r="C7" s="68" t="s">
        <v>129</v>
      </c>
      <c r="D7" s="69">
        <v>1</v>
      </c>
      <c r="E7" s="69">
        <v>7</v>
      </c>
      <c r="F7" s="69"/>
    </row>
    <row r="8" spans="1:11" x14ac:dyDescent="0.3">
      <c r="A8" s="83" t="s">
        <v>436</v>
      </c>
      <c r="B8" s="68"/>
      <c r="C8" s="68" t="s">
        <v>124</v>
      </c>
      <c r="D8" s="69">
        <f>E7+1</f>
        <v>8</v>
      </c>
      <c r="E8" s="69">
        <f>D8+7</f>
        <v>15</v>
      </c>
      <c r="F8" s="69"/>
    </row>
    <row r="9" spans="1:11" x14ac:dyDescent="0.3">
      <c r="A9" s="83" t="s">
        <v>436</v>
      </c>
      <c r="B9" s="68"/>
      <c r="C9" s="68" t="s">
        <v>130</v>
      </c>
      <c r="D9" s="69">
        <f>E8+1</f>
        <v>16</v>
      </c>
      <c r="E9" s="69">
        <f>D9+7</f>
        <v>23</v>
      </c>
      <c r="F9" s="69"/>
    </row>
    <row r="10" spans="1:11" x14ac:dyDescent="0.3">
      <c r="A10" s="83" t="s">
        <v>436</v>
      </c>
      <c r="B10" s="68"/>
      <c r="C10" s="68" t="s">
        <v>76</v>
      </c>
      <c r="D10" s="69">
        <f>E9+1</f>
        <v>24</v>
      </c>
      <c r="E10" s="69">
        <f>D10+20</f>
        <v>44</v>
      </c>
      <c r="F10" s="69"/>
    </row>
    <row r="11" spans="1:11" x14ac:dyDescent="0.3">
      <c r="A11" s="83" t="s">
        <v>436</v>
      </c>
      <c r="B11" s="68"/>
      <c r="C11" s="68" t="s">
        <v>123</v>
      </c>
      <c r="D11" s="69">
        <f>E10+1</f>
        <v>45</v>
      </c>
      <c r="E11" s="69">
        <f>D11+20</f>
        <v>65</v>
      </c>
      <c r="F11" s="69"/>
    </row>
    <row r="12" spans="1:11" x14ac:dyDescent="0.3">
      <c r="A12" s="82"/>
      <c r="B12" s="67" t="s">
        <v>151</v>
      </c>
      <c r="C12" s="67" t="s">
        <v>296</v>
      </c>
      <c r="D12" s="67"/>
      <c r="E12" s="67"/>
      <c r="F12" s="67"/>
    </row>
    <row r="13" spans="1:11" x14ac:dyDescent="0.3">
      <c r="A13" s="83" t="s">
        <v>340</v>
      </c>
      <c r="B13" s="68"/>
      <c r="C13" s="68" t="s">
        <v>125</v>
      </c>
      <c r="D13" s="69">
        <v>1</v>
      </c>
      <c r="E13" s="69">
        <v>40</v>
      </c>
      <c r="F13" s="68"/>
    </row>
    <row r="14" spans="1:11" ht="27.6" x14ac:dyDescent="0.3">
      <c r="A14" s="83" t="s">
        <v>341</v>
      </c>
      <c r="B14" s="68"/>
      <c r="C14" s="68" t="s">
        <v>409</v>
      </c>
      <c r="D14" s="69">
        <v>1</v>
      </c>
      <c r="E14" s="69">
        <v>30</v>
      </c>
      <c r="F14" s="68"/>
    </row>
    <row r="15" spans="1:11" x14ac:dyDescent="0.3">
      <c r="A15" s="83" t="s">
        <v>346</v>
      </c>
      <c r="B15" s="68"/>
      <c r="C15" s="68" t="s">
        <v>410</v>
      </c>
      <c r="D15" s="69">
        <v>1</v>
      </c>
      <c r="E15" s="69">
        <v>10</v>
      </c>
      <c r="F15" s="68"/>
    </row>
    <row r="16" spans="1:11" ht="55.2" x14ac:dyDescent="0.3">
      <c r="A16" s="83" t="s">
        <v>350</v>
      </c>
      <c r="B16" s="68"/>
      <c r="C16" s="68" t="s">
        <v>297</v>
      </c>
      <c r="D16" s="69">
        <v>1</v>
      </c>
      <c r="E16" s="69">
        <v>30</v>
      </c>
      <c r="F16" s="68"/>
    </row>
    <row r="17" spans="1:6" ht="27.6" x14ac:dyDescent="0.3">
      <c r="A17" s="83" t="s">
        <v>355</v>
      </c>
      <c r="B17" s="68"/>
      <c r="C17" s="68" t="s">
        <v>339</v>
      </c>
      <c r="D17" s="69">
        <v>1</v>
      </c>
      <c r="E17" s="69">
        <v>110</v>
      </c>
      <c r="F17" s="69" t="s">
        <v>415</v>
      </c>
    </row>
    <row r="18" spans="1:6" ht="27.6" x14ac:dyDescent="0.3">
      <c r="A18" s="82"/>
      <c r="B18" s="67" t="s">
        <v>149</v>
      </c>
      <c r="C18" s="67" t="s">
        <v>412</v>
      </c>
      <c r="D18" s="67"/>
      <c r="E18" s="67"/>
      <c r="F18" s="67"/>
    </row>
    <row r="19" spans="1:6" ht="27.6" x14ac:dyDescent="0.3">
      <c r="A19" s="83" t="s">
        <v>342</v>
      </c>
      <c r="B19" s="68"/>
      <c r="C19" s="68" t="s">
        <v>411</v>
      </c>
      <c r="D19" s="69">
        <v>1</v>
      </c>
      <c r="E19" s="69">
        <v>40</v>
      </c>
      <c r="F19" s="68"/>
    </row>
    <row r="20" spans="1:6" ht="27.6" x14ac:dyDescent="0.3">
      <c r="A20" s="83" t="s">
        <v>343</v>
      </c>
      <c r="B20" s="68"/>
      <c r="C20" s="68" t="s">
        <v>413</v>
      </c>
      <c r="D20" s="69">
        <v>1</v>
      </c>
      <c r="E20" s="69">
        <v>20</v>
      </c>
      <c r="F20" s="68"/>
    </row>
    <row r="21" spans="1:6" ht="27.6" x14ac:dyDescent="0.3">
      <c r="A21" s="83" t="s">
        <v>344</v>
      </c>
      <c r="B21" s="68"/>
      <c r="C21" s="68" t="s">
        <v>414</v>
      </c>
      <c r="D21" s="69">
        <v>1</v>
      </c>
      <c r="E21" s="69">
        <v>30</v>
      </c>
      <c r="F21" s="68"/>
    </row>
    <row r="22" spans="1:6" ht="41.4" x14ac:dyDescent="0.3">
      <c r="A22" s="83" t="s">
        <v>345</v>
      </c>
      <c r="B22" s="68"/>
      <c r="C22" s="68" t="s">
        <v>298</v>
      </c>
      <c r="D22" s="69">
        <v>1</v>
      </c>
      <c r="E22" s="69">
        <v>30</v>
      </c>
      <c r="F22" s="68"/>
    </row>
    <row r="23" spans="1:6" x14ac:dyDescent="0.3">
      <c r="A23" s="82" t="s">
        <v>346</v>
      </c>
      <c r="B23" s="67" t="s">
        <v>150</v>
      </c>
      <c r="C23" s="67" t="s">
        <v>418</v>
      </c>
      <c r="D23" s="67"/>
      <c r="E23" s="67"/>
      <c r="F23" s="67"/>
    </row>
    <row r="24" spans="1:6" x14ac:dyDescent="0.3">
      <c r="A24" s="83" t="s">
        <v>347</v>
      </c>
      <c r="B24" s="68"/>
      <c r="C24" s="68" t="s">
        <v>140</v>
      </c>
      <c r="D24" s="69">
        <v>1</v>
      </c>
      <c r="E24" s="69">
        <v>40</v>
      </c>
      <c r="F24" s="68"/>
    </row>
    <row r="25" spans="1:6" x14ac:dyDescent="0.3">
      <c r="A25" s="83" t="s">
        <v>348</v>
      </c>
      <c r="B25" s="68"/>
      <c r="C25" s="68" t="s">
        <v>299</v>
      </c>
      <c r="D25" s="69">
        <v>1</v>
      </c>
      <c r="E25" s="69">
        <v>40</v>
      </c>
      <c r="F25" s="68"/>
    </row>
    <row r="26" spans="1:6" ht="55.2" x14ac:dyDescent="0.3">
      <c r="A26" s="83" t="s">
        <v>349</v>
      </c>
      <c r="B26" s="68"/>
      <c r="C26" s="68" t="s">
        <v>417</v>
      </c>
      <c r="D26" s="69">
        <v>1</v>
      </c>
      <c r="E26" s="69">
        <v>5</v>
      </c>
      <c r="F26" s="68" t="s">
        <v>433</v>
      </c>
    </row>
    <row r="27" spans="1:6" ht="37.950000000000003" customHeight="1" x14ac:dyDescent="0.3">
      <c r="A27" s="83" t="s">
        <v>416</v>
      </c>
      <c r="B27" s="68"/>
      <c r="C27" s="68" t="s">
        <v>424</v>
      </c>
      <c r="D27" s="69">
        <v>1</v>
      </c>
      <c r="E27" s="69">
        <v>10</v>
      </c>
      <c r="F27" s="68"/>
    </row>
    <row r="28" spans="1:6" ht="27.6" x14ac:dyDescent="0.3">
      <c r="A28" s="83" t="s">
        <v>419</v>
      </c>
      <c r="B28" s="68"/>
      <c r="C28" s="68" t="s">
        <v>300</v>
      </c>
      <c r="D28" s="69">
        <v>1</v>
      </c>
      <c r="E28" s="69">
        <v>30</v>
      </c>
      <c r="F28" s="68"/>
    </row>
    <row r="29" spans="1:6" x14ac:dyDescent="0.3">
      <c r="A29" s="82" t="s">
        <v>350</v>
      </c>
      <c r="B29" s="67" t="s">
        <v>152</v>
      </c>
      <c r="C29" s="67" t="s">
        <v>301</v>
      </c>
      <c r="D29" s="67"/>
      <c r="E29" s="67"/>
      <c r="F29" s="67"/>
    </row>
    <row r="30" spans="1:6" x14ac:dyDescent="0.3">
      <c r="A30" s="83" t="s">
        <v>351</v>
      </c>
      <c r="B30" s="68"/>
      <c r="C30" s="68" t="s">
        <v>302</v>
      </c>
      <c r="D30" s="69">
        <v>1</v>
      </c>
      <c r="E30" s="69">
        <v>16</v>
      </c>
      <c r="F30" s="68"/>
    </row>
    <row r="31" spans="1:6" x14ac:dyDescent="0.3">
      <c r="A31" s="83" t="s">
        <v>352</v>
      </c>
      <c r="B31" s="68"/>
      <c r="C31" s="68" t="s">
        <v>303</v>
      </c>
      <c r="D31" s="69">
        <v>1</v>
      </c>
      <c r="E31" s="69">
        <v>10</v>
      </c>
      <c r="F31" s="68"/>
    </row>
    <row r="32" spans="1:6" x14ac:dyDescent="0.3">
      <c r="A32" s="83" t="s">
        <v>353</v>
      </c>
      <c r="B32" s="68"/>
      <c r="C32" s="68" t="s">
        <v>420</v>
      </c>
      <c r="D32" s="69">
        <v>1</v>
      </c>
      <c r="E32" s="69">
        <v>10</v>
      </c>
      <c r="F32" s="68"/>
    </row>
    <row r="33" spans="1:6" x14ac:dyDescent="0.3">
      <c r="A33" s="83" t="s">
        <v>354</v>
      </c>
      <c r="B33" s="68"/>
      <c r="C33" s="68" t="s">
        <v>304</v>
      </c>
      <c r="D33" s="69">
        <v>1</v>
      </c>
      <c r="E33" s="69">
        <v>10</v>
      </c>
      <c r="F33" s="68"/>
    </row>
    <row r="34" spans="1:6" ht="27.6" x14ac:dyDescent="0.3">
      <c r="A34" s="83" t="s">
        <v>421</v>
      </c>
      <c r="B34" s="68"/>
      <c r="C34" s="68" t="s">
        <v>305</v>
      </c>
      <c r="D34" s="69">
        <v>1</v>
      </c>
      <c r="E34" s="69">
        <v>20</v>
      </c>
      <c r="F34" s="68"/>
    </row>
    <row r="35" spans="1:6" x14ac:dyDescent="0.3">
      <c r="A35" s="82" t="s">
        <v>355</v>
      </c>
      <c r="B35" s="67" t="s">
        <v>150</v>
      </c>
      <c r="C35" s="67" t="s">
        <v>308</v>
      </c>
      <c r="D35" s="67"/>
      <c r="E35" s="67"/>
      <c r="F35" s="67"/>
    </row>
    <row r="36" spans="1:6" ht="27.6" x14ac:dyDescent="0.3">
      <c r="A36" s="83" t="s">
        <v>356</v>
      </c>
      <c r="B36" s="68"/>
      <c r="C36" s="68" t="s">
        <v>306</v>
      </c>
      <c r="D36" s="69">
        <v>1</v>
      </c>
      <c r="E36" s="69">
        <v>60</v>
      </c>
      <c r="F36" s="68"/>
    </row>
    <row r="37" spans="1:6" ht="27.6" x14ac:dyDescent="0.3">
      <c r="A37" s="83" t="s">
        <v>357</v>
      </c>
      <c r="B37" s="68"/>
      <c r="C37" s="68" t="s">
        <v>307</v>
      </c>
      <c r="D37" s="69">
        <v>1</v>
      </c>
      <c r="E37" s="69">
        <v>16</v>
      </c>
      <c r="F37" s="68"/>
    </row>
    <row r="38" spans="1:6" x14ac:dyDescent="0.3">
      <c r="A38" s="83" t="s">
        <v>358</v>
      </c>
      <c r="B38" s="68"/>
      <c r="C38" s="68" t="s">
        <v>426</v>
      </c>
      <c r="D38" s="69">
        <v>1</v>
      </c>
      <c r="E38" s="69">
        <v>10</v>
      </c>
      <c r="F38" s="68"/>
    </row>
    <row r="39" spans="1:6" ht="55.2" x14ac:dyDescent="0.3">
      <c r="A39" s="83" t="s">
        <v>359</v>
      </c>
      <c r="B39" s="68"/>
      <c r="C39" s="68" t="s">
        <v>422</v>
      </c>
      <c r="D39" s="69">
        <v>1</v>
      </c>
      <c r="E39" s="69">
        <v>5</v>
      </c>
      <c r="F39" s="68" t="s">
        <v>433</v>
      </c>
    </row>
    <row r="40" spans="1:6" x14ac:dyDescent="0.3">
      <c r="A40" s="83" t="s">
        <v>425</v>
      </c>
      <c r="B40" s="68"/>
      <c r="C40" s="68" t="s">
        <v>423</v>
      </c>
      <c r="D40" s="69">
        <v>1</v>
      </c>
      <c r="E40" s="69">
        <v>10</v>
      </c>
      <c r="F40" s="68"/>
    </row>
    <row r="41" spans="1:6" x14ac:dyDescent="0.3">
      <c r="A41" s="82" t="s">
        <v>360</v>
      </c>
      <c r="B41" s="67" t="s">
        <v>150</v>
      </c>
      <c r="C41" s="67" t="s">
        <v>312</v>
      </c>
      <c r="D41" s="67"/>
      <c r="E41" s="67"/>
      <c r="F41" s="67"/>
    </row>
    <row r="42" spans="1:6" ht="27.6" x14ac:dyDescent="0.3">
      <c r="A42" s="83" t="s">
        <v>361</v>
      </c>
      <c r="B42" s="68"/>
      <c r="C42" s="68" t="s">
        <v>310</v>
      </c>
      <c r="D42" s="69">
        <v>1</v>
      </c>
      <c r="E42" s="69">
        <v>60</v>
      </c>
      <c r="F42" s="68"/>
    </row>
    <row r="43" spans="1:6" ht="27.6" x14ac:dyDescent="0.3">
      <c r="A43" s="83" t="s">
        <v>362</v>
      </c>
      <c r="B43" s="68"/>
      <c r="C43" s="68" t="s">
        <v>311</v>
      </c>
      <c r="D43" s="69">
        <v>1</v>
      </c>
      <c r="E43" s="69">
        <v>16</v>
      </c>
      <c r="F43" s="68"/>
    </row>
    <row r="44" spans="1:6" x14ac:dyDescent="0.3">
      <c r="A44" s="83" t="s">
        <v>363</v>
      </c>
      <c r="B44" s="68"/>
      <c r="C44" s="68" t="s">
        <v>427</v>
      </c>
      <c r="D44" s="69">
        <v>1</v>
      </c>
      <c r="E44" s="69">
        <v>10</v>
      </c>
      <c r="F44" s="68"/>
    </row>
    <row r="45" spans="1:6" ht="55.2" x14ac:dyDescent="0.3">
      <c r="A45" s="83" t="s">
        <v>364</v>
      </c>
      <c r="B45" s="68"/>
      <c r="C45" s="68" t="s">
        <v>429</v>
      </c>
      <c r="D45" s="69">
        <v>1</v>
      </c>
      <c r="E45" s="69">
        <v>5</v>
      </c>
      <c r="F45" s="68" t="s">
        <v>433</v>
      </c>
    </row>
    <row r="46" spans="1:6" x14ac:dyDescent="0.3">
      <c r="A46" s="83" t="s">
        <v>428</v>
      </c>
      <c r="B46" s="68"/>
      <c r="C46" s="68" t="s">
        <v>313</v>
      </c>
      <c r="D46" s="69">
        <v>1</v>
      </c>
      <c r="E46" s="69">
        <v>10</v>
      </c>
      <c r="F46" s="68"/>
    </row>
    <row r="47" spans="1:6" x14ac:dyDescent="0.3">
      <c r="A47" s="82" t="s">
        <v>365</v>
      </c>
      <c r="B47" s="67" t="s">
        <v>150</v>
      </c>
      <c r="C47" s="67" t="s">
        <v>314</v>
      </c>
      <c r="D47" s="67"/>
      <c r="E47" s="67"/>
      <c r="F47" s="67"/>
    </row>
    <row r="48" spans="1:6" x14ac:dyDescent="0.3">
      <c r="A48" s="83" t="s">
        <v>366</v>
      </c>
      <c r="B48" s="68"/>
      <c r="C48" s="68" t="s">
        <v>315</v>
      </c>
      <c r="D48" s="69">
        <v>1</v>
      </c>
      <c r="E48" s="69">
        <v>60</v>
      </c>
      <c r="F48" s="68"/>
    </row>
    <row r="49" spans="1:6" x14ac:dyDescent="0.3">
      <c r="A49" s="83" t="s">
        <v>367</v>
      </c>
      <c r="B49" s="68"/>
      <c r="C49" s="68" t="s">
        <v>316</v>
      </c>
      <c r="D49" s="69">
        <v>1</v>
      </c>
      <c r="E49" s="69">
        <v>16</v>
      </c>
      <c r="F49" s="68"/>
    </row>
    <row r="50" spans="1:6" ht="55.2" x14ac:dyDescent="0.3">
      <c r="A50" s="83" t="s">
        <v>368</v>
      </c>
      <c r="B50" s="68"/>
      <c r="C50" s="68" t="s">
        <v>430</v>
      </c>
      <c r="D50" s="69">
        <v>1</v>
      </c>
      <c r="E50" s="69">
        <v>5</v>
      </c>
      <c r="F50" s="68" t="s">
        <v>433</v>
      </c>
    </row>
    <row r="51" spans="1:6" x14ac:dyDescent="0.3">
      <c r="A51" s="83" t="s">
        <v>369</v>
      </c>
      <c r="B51" s="68"/>
      <c r="C51" s="68" t="s">
        <v>317</v>
      </c>
      <c r="D51" s="69">
        <v>1</v>
      </c>
      <c r="E51" s="69">
        <v>10</v>
      </c>
      <c r="F51" s="68"/>
    </row>
    <row r="52" spans="1:6" x14ac:dyDescent="0.3">
      <c r="A52" s="82" t="s">
        <v>370</v>
      </c>
      <c r="B52" s="67" t="s">
        <v>150</v>
      </c>
      <c r="C52" s="67" t="s">
        <v>320</v>
      </c>
      <c r="D52" s="67"/>
      <c r="E52" s="67"/>
      <c r="F52" s="67"/>
    </row>
    <row r="53" spans="1:6" ht="27.6" x14ac:dyDescent="0.3">
      <c r="A53" s="83" t="s">
        <v>371</v>
      </c>
      <c r="B53" s="68"/>
      <c r="C53" s="68" t="s">
        <v>318</v>
      </c>
      <c r="D53" s="69">
        <v>1</v>
      </c>
      <c r="E53" s="69">
        <v>60</v>
      </c>
      <c r="F53" s="68"/>
    </row>
    <row r="54" spans="1:6" ht="27.6" x14ac:dyDescent="0.3">
      <c r="A54" s="83" t="s">
        <v>372</v>
      </c>
      <c r="B54" s="68"/>
      <c r="C54" s="68" t="s">
        <v>319</v>
      </c>
      <c r="D54" s="69">
        <v>1</v>
      </c>
      <c r="E54" s="69">
        <v>16</v>
      </c>
      <c r="F54" s="68"/>
    </row>
    <row r="55" spans="1:6" ht="55.2" x14ac:dyDescent="0.3">
      <c r="A55" s="83" t="s">
        <v>373</v>
      </c>
      <c r="B55" s="68"/>
      <c r="C55" s="68" t="s">
        <v>431</v>
      </c>
      <c r="D55" s="69">
        <v>1</v>
      </c>
      <c r="E55" s="69">
        <v>5</v>
      </c>
      <c r="F55" s="68" t="s">
        <v>433</v>
      </c>
    </row>
    <row r="56" spans="1:6" x14ac:dyDescent="0.3">
      <c r="A56" s="83" t="s">
        <v>374</v>
      </c>
      <c r="B56" s="68"/>
      <c r="C56" s="68" t="s">
        <v>321</v>
      </c>
      <c r="D56" s="69">
        <v>1</v>
      </c>
      <c r="E56" s="69">
        <v>10</v>
      </c>
      <c r="F56" s="68"/>
    </row>
    <row r="57" spans="1:6" x14ac:dyDescent="0.3">
      <c r="A57" s="82" t="s">
        <v>375</v>
      </c>
      <c r="B57" s="67" t="s">
        <v>434</v>
      </c>
      <c r="C57" s="67" t="s">
        <v>325</v>
      </c>
      <c r="D57" s="67"/>
      <c r="E57" s="67"/>
      <c r="F57" s="67"/>
    </row>
    <row r="58" spans="1:6" ht="27.6" x14ac:dyDescent="0.3">
      <c r="A58" s="83" t="s">
        <v>376</v>
      </c>
      <c r="B58" s="68"/>
      <c r="C58" s="68" t="s">
        <v>322</v>
      </c>
      <c r="D58" s="69">
        <v>1</v>
      </c>
      <c r="E58" s="69">
        <v>60</v>
      </c>
      <c r="F58" s="68"/>
    </row>
    <row r="59" spans="1:6" ht="27.6" x14ac:dyDescent="0.3">
      <c r="A59" s="83" t="s">
        <v>377</v>
      </c>
      <c r="B59" s="68"/>
      <c r="C59" s="68" t="s">
        <v>323</v>
      </c>
      <c r="D59" s="69">
        <v>1</v>
      </c>
      <c r="E59" s="69">
        <v>20</v>
      </c>
      <c r="F59" s="68"/>
    </row>
    <row r="60" spans="1:6" x14ac:dyDescent="0.3">
      <c r="A60" s="83" t="s">
        <v>378</v>
      </c>
      <c r="B60" s="68"/>
      <c r="C60" s="68" t="s">
        <v>324</v>
      </c>
      <c r="D60" s="69">
        <v>1</v>
      </c>
      <c r="E60" s="69">
        <v>10</v>
      </c>
      <c r="F60" s="68"/>
    </row>
    <row r="61" spans="1:6" x14ac:dyDescent="0.3">
      <c r="A61" s="82" t="s">
        <v>379</v>
      </c>
      <c r="B61" s="70" t="s">
        <v>13</v>
      </c>
      <c r="C61" s="67" t="s">
        <v>326</v>
      </c>
      <c r="D61" s="67"/>
      <c r="E61" s="67"/>
      <c r="F61" s="67"/>
    </row>
    <row r="62" spans="1:6" x14ac:dyDescent="0.3">
      <c r="A62" s="83" t="s">
        <v>380</v>
      </c>
      <c r="B62" s="68"/>
      <c r="C62" s="68" t="s">
        <v>327</v>
      </c>
      <c r="D62" s="69">
        <v>1</v>
      </c>
      <c r="E62" s="69">
        <v>60</v>
      </c>
      <c r="F62" s="68"/>
    </row>
    <row r="63" spans="1:6" x14ac:dyDescent="0.3">
      <c r="A63" s="83" t="s">
        <v>381</v>
      </c>
      <c r="B63" s="68"/>
      <c r="C63" s="68" t="s">
        <v>335</v>
      </c>
      <c r="D63" s="69">
        <v>1</v>
      </c>
      <c r="E63" s="69">
        <v>30</v>
      </c>
      <c r="F63" s="68"/>
    </row>
    <row r="64" spans="1:6" x14ac:dyDescent="0.3">
      <c r="A64" s="83" t="s">
        <v>382</v>
      </c>
      <c r="B64" s="68"/>
      <c r="C64" s="68" t="s">
        <v>328</v>
      </c>
      <c r="D64" s="69">
        <v>1</v>
      </c>
      <c r="E64" s="69">
        <v>16</v>
      </c>
      <c r="F64" s="68"/>
    </row>
    <row r="65" spans="1:6" ht="55.2" x14ac:dyDescent="0.3">
      <c r="A65" s="83" t="s">
        <v>383</v>
      </c>
      <c r="B65" s="68"/>
      <c r="C65" s="68" t="s">
        <v>432</v>
      </c>
      <c r="D65" s="69">
        <v>1</v>
      </c>
      <c r="E65" s="69">
        <v>5</v>
      </c>
      <c r="F65" s="68" t="s">
        <v>433</v>
      </c>
    </row>
    <row r="66" spans="1:6" ht="27.6" x14ac:dyDescent="0.3">
      <c r="A66" s="83" t="s">
        <v>384</v>
      </c>
      <c r="B66" s="68"/>
      <c r="C66" s="68" t="s">
        <v>329</v>
      </c>
      <c r="D66" s="69">
        <v>1</v>
      </c>
      <c r="E66" s="69">
        <v>30</v>
      </c>
      <c r="F66" s="68"/>
    </row>
    <row r="67" spans="1:6" x14ac:dyDescent="0.3">
      <c r="A67" s="82" t="s">
        <v>385</v>
      </c>
      <c r="B67" s="67" t="s">
        <v>176</v>
      </c>
      <c r="C67" s="67" t="s">
        <v>330</v>
      </c>
      <c r="D67" s="70"/>
      <c r="E67" s="70"/>
      <c r="F67" s="67"/>
    </row>
    <row r="68" spans="1:6" x14ac:dyDescent="0.3">
      <c r="A68" s="83" t="s">
        <v>386</v>
      </c>
      <c r="B68" s="68"/>
      <c r="C68" s="68" t="s">
        <v>22</v>
      </c>
      <c r="D68" s="69">
        <v>1</v>
      </c>
      <c r="E68" s="69">
        <v>60</v>
      </c>
      <c r="F68" s="68"/>
    </row>
    <row r="69" spans="1:6" x14ac:dyDescent="0.3">
      <c r="A69" s="82" t="s">
        <v>387</v>
      </c>
      <c r="B69" s="67" t="s">
        <v>176</v>
      </c>
      <c r="C69" s="67" t="s">
        <v>331</v>
      </c>
      <c r="D69" s="70"/>
      <c r="E69" s="70"/>
      <c r="F69" s="67"/>
    </row>
    <row r="70" spans="1:6" ht="55.2" x14ac:dyDescent="0.3">
      <c r="A70" s="83" t="s">
        <v>388</v>
      </c>
      <c r="B70" s="68"/>
      <c r="C70" s="68" t="s">
        <v>336</v>
      </c>
      <c r="D70" s="69">
        <v>1</v>
      </c>
      <c r="E70" s="69">
        <v>6</v>
      </c>
      <c r="F70" s="68" t="s">
        <v>332</v>
      </c>
    </row>
    <row r="71" spans="1:6" x14ac:dyDescent="0.3">
      <c r="A71" s="82" t="s">
        <v>389</v>
      </c>
      <c r="B71" s="67" t="s">
        <v>150</v>
      </c>
      <c r="C71" s="67" t="s">
        <v>333</v>
      </c>
      <c r="D71" s="70"/>
      <c r="E71" s="70"/>
      <c r="F71" s="67"/>
    </row>
    <row r="72" spans="1:6" s="66" customFormat="1" ht="55.2" x14ac:dyDescent="0.3">
      <c r="A72" s="84" t="s">
        <v>390</v>
      </c>
      <c r="B72" s="71"/>
      <c r="C72" s="68" t="s">
        <v>337</v>
      </c>
      <c r="D72" s="72">
        <v>1</v>
      </c>
      <c r="E72" s="72">
        <v>6</v>
      </c>
      <c r="F72" s="71" t="s">
        <v>332</v>
      </c>
    </row>
    <row r="73" spans="1:6" x14ac:dyDescent="0.3">
      <c r="A73" s="82" t="s">
        <v>391</v>
      </c>
      <c r="B73" s="67" t="s">
        <v>152</v>
      </c>
      <c r="C73" s="67" t="s">
        <v>334</v>
      </c>
      <c r="D73" s="70"/>
      <c r="E73" s="70"/>
      <c r="F73" s="67"/>
    </row>
    <row r="74" spans="1:6" ht="55.2" x14ac:dyDescent="0.3">
      <c r="A74" s="84" t="s">
        <v>392</v>
      </c>
      <c r="B74" s="71"/>
      <c r="C74" s="68" t="s">
        <v>338</v>
      </c>
      <c r="D74" s="72">
        <v>1</v>
      </c>
      <c r="E74" s="72">
        <v>6</v>
      </c>
      <c r="F74" s="71" t="s">
        <v>332</v>
      </c>
    </row>
    <row r="75" spans="1:6" x14ac:dyDescent="0.3">
      <c r="A75" s="82" t="s">
        <v>393</v>
      </c>
      <c r="B75" s="70" t="s">
        <v>13</v>
      </c>
      <c r="C75" s="67" t="s">
        <v>185</v>
      </c>
      <c r="D75" s="67"/>
      <c r="E75" s="67"/>
      <c r="F75" s="67"/>
    </row>
    <row r="76" spans="1:6" x14ac:dyDescent="0.3">
      <c r="A76" s="85" t="s">
        <v>394</v>
      </c>
      <c r="B76" s="78" t="s">
        <v>13</v>
      </c>
      <c r="C76" s="73" t="s">
        <v>186</v>
      </c>
      <c r="D76" s="74"/>
      <c r="E76" s="74"/>
      <c r="F76" s="74"/>
    </row>
    <row r="77" spans="1:6" ht="41.4" x14ac:dyDescent="0.3">
      <c r="A77" s="83" t="s">
        <v>395</v>
      </c>
      <c r="B77" s="69"/>
      <c r="C77" s="75" t="s">
        <v>187</v>
      </c>
      <c r="D77" s="233">
        <v>1</v>
      </c>
      <c r="E77" s="235">
        <v>30</v>
      </c>
      <c r="F77" s="237"/>
    </row>
    <row r="78" spans="1:6" ht="69" x14ac:dyDescent="0.3">
      <c r="A78" s="83" t="s">
        <v>396</v>
      </c>
      <c r="B78" s="69"/>
      <c r="C78" s="75" t="s">
        <v>188</v>
      </c>
      <c r="D78" s="234"/>
      <c r="E78" s="236"/>
      <c r="F78" s="238"/>
    </row>
    <row r="79" spans="1:6" ht="55.2" x14ac:dyDescent="0.3">
      <c r="A79" s="83" t="s">
        <v>397</v>
      </c>
      <c r="B79" s="69"/>
      <c r="C79" s="75" t="s">
        <v>189</v>
      </c>
      <c r="D79" s="234"/>
      <c r="E79" s="236"/>
      <c r="F79" s="239"/>
    </row>
    <row r="80" spans="1:6" x14ac:dyDescent="0.3">
      <c r="A80" s="85" t="s">
        <v>398</v>
      </c>
      <c r="B80" s="78" t="s">
        <v>13</v>
      </c>
      <c r="C80" s="73" t="s">
        <v>190</v>
      </c>
      <c r="D80" s="74"/>
      <c r="E80" s="74"/>
      <c r="F80" s="74"/>
    </row>
    <row r="81" spans="1:6" x14ac:dyDescent="0.3">
      <c r="A81" s="83" t="s">
        <v>399</v>
      </c>
      <c r="B81" s="69"/>
      <c r="C81" s="75" t="s">
        <v>191</v>
      </c>
      <c r="D81" s="233">
        <v>1</v>
      </c>
      <c r="E81" s="233">
        <v>30</v>
      </c>
      <c r="F81" s="237"/>
    </row>
    <row r="82" spans="1:6" ht="27.6" x14ac:dyDescent="0.3">
      <c r="A82" s="83" t="s">
        <v>400</v>
      </c>
      <c r="B82" s="69"/>
      <c r="C82" s="75" t="s">
        <v>192</v>
      </c>
      <c r="D82" s="234"/>
      <c r="E82" s="234"/>
      <c r="F82" s="239"/>
    </row>
    <row r="83" spans="1:6" x14ac:dyDescent="0.3">
      <c r="A83" s="85" t="s">
        <v>401</v>
      </c>
      <c r="B83" s="78" t="s">
        <v>13</v>
      </c>
      <c r="C83" s="73" t="s">
        <v>193</v>
      </c>
      <c r="D83" s="74"/>
      <c r="E83" s="74"/>
      <c r="F83" s="74"/>
    </row>
    <row r="84" spans="1:6" ht="151.80000000000001" x14ac:dyDescent="0.3">
      <c r="A84" s="83" t="s">
        <v>402</v>
      </c>
      <c r="B84" s="69"/>
      <c r="C84" s="75" t="s">
        <v>215</v>
      </c>
      <c r="D84" s="76">
        <v>1</v>
      </c>
      <c r="E84" s="77">
        <v>30</v>
      </c>
      <c r="F84" s="237"/>
    </row>
    <row r="85" spans="1:6" x14ac:dyDescent="0.3">
      <c r="A85" s="83" t="s">
        <v>403</v>
      </c>
      <c r="B85" s="69"/>
      <c r="C85" s="75" t="s">
        <v>216</v>
      </c>
      <c r="D85" s="76">
        <v>1</v>
      </c>
      <c r="E85" s="76">
        <v>30</v>
      </c>
      <c r="F85" s="239"/>
    </row>
    <row r="86" spans="1:6" x14ac:dyDescent="0.3">
      <c r="A86" s="85" t="s">
        <v>404</v>
      </c>
      <c r="B86" s="78" t="s">
        <v>13</v>
      </c>
      <c r="C86" s="73" t="s">
        <v>194</v>
      </c>
      <c r="D86" s="74"/>
      <c r="E86" s="74"/>
      <c r="F86" s="74"/>
    </row>
    <row r="87" spans="1:6" ht="96.6" x14ac:dyDescent="0.3">
      <c r="A87" s="83" t="s">
        <v>405</v>
      </c>
      <c r="B87" s="69"/>
      <c r="C87" s="75" t="s">
        <v>195</v>
      </c>
      <c r="D87" s="233">
        <v>1</v>
      </c>
      <c r="E87" s="233">
        <v>14</v>
      </c>
      <c r="F87" s="237"/>
    </row>
    <row r="88" spans="1:6" x14ac:dyDescent="0.3">
      <c r="A88" s="83" t="s">
        <v>406</v>
      </c>
      <c r="B88" s="69"/>
      <c r="C88" s="75" t="s">
        <v>196</v>
      </c>
      <c r="D88" s="233"/>
      <c r="E88" s="234"/>
      <c r="F88" s="238"/>
    </row>
    <row r="89" spans="1:6" x14ac:dyDescent="0.3">
      <c r="A89" s="83" t="s">
        <v>407</v>
      </c>
      <c r="B89" s="69"/>
      <c r="C89" s="75" t="s">
        <v>197</v>
      </c>
      <c r="D89" s="233"/>
      <c r="E89" s="234"/>
      <c r="F89" s="239"/>
    </row>
    <row r="90" spans="1:6" x14ac:dyDescent="0.3">
      <c r="C90" s="65"/>
    </row>
    <row r="91" spans="1:6" x14ac:dyDescent="0.3">
      <c r="C91" s="65"/>
    </row>
    <row r="92" spans="1:6" x14ac:dyDescent="0.3">
      <c r="C92" s="65"/>
    </row>
    <row r="93" spans="1:6" x14ac:dyDescent="0.3">
      <c r="C93" s="65"/>
    </row>
  </sheetData>
  <mergeCells count="11">
    <mergeCell ref="D87:D89"/>
    <mergeCell ref="E87:E89"/>
    <mergeCell ref="F77:F79"/>
    <mergeCell ref="F81:F82"/>
    <mergeCell ref="F84:F85"/>
    <mergeCell ref="F87:F89"/>
    <mergeCell ref="A3:E3"/>
    <mergeCell ref="D77:D79"/>
    <mergeCell ref="E77:E79"/>
    <mergeCell ref="D81:D82"/>
    <mergeCell ref="E81:E82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73"/>
  <sheetViews>
    <sheetView zoomScale="85" zoomScaleNormal="85" workbookViewId="0">
      <pane ySplit="5" topLeftCell="A6" activePane="bottomLeft" state="frozen"/>
      <selection pane="bottomLeft" activeCell="F14" sqref="F14"/>
    </sheetView>
  </sheetViews>
  <sheetFormatPr defaultColWidth="9.109375" defaultRowHeight="48" customHeight="1" outlineLevelCol="1" x14ac:dyDescent="0.3"/>
  <cols>
    <col min="1" max="1" width="11" style="86" customWidth="1"/>
    <col min="2" max="2" width="29" style="87" customWidth="1"/>
    <col min="3" max="3" width="60.109375" style="87" customWidth="1"/>
    <col min="4" max="4" width="77.5546875" style="87" hidden="1" customWidth="1" outlineLevel="1"/>
    <col min="5" max="5" width="14.44140625" style="87" customWidth="1" collapsed="1"/>
    <col min="6" max="6" width="13.6640625" style="87" customWidth="1"/>
    <col min="7" max="7" width="57.109375" style="87" customWidth="1"/>
    <col min="8" max="16384" width="9.109375" style="87"/>
  </cols>
  <sheetData>
    <row r="1" spans="1:7" ht="26.4" x14ac:dyDescent="0.3">
      <c r="E1" s="87" t="s">
        <v>3</v>
      </c>
    </row>
    <row r="2" spans="1:7" ht="13.2" x14ac:dyDescent="0.3"/>
    <row r="3" spans="1:7" ht="13.2" x14ac:dyDescent="0.3">
      <c r="A3" s="240" t="s">
        <v>481</v>
      </c>
      <c r="B3" s="240"/>
      <c r="C3" s="240"/>
      <c r="D3" s="240"/>
      <c r="E3" s="240"/>
      <c r="F3" s="240"/>
      <c r="G3" s="88"/>
    </row>
    <row r="4" spans="1:7" ht="13.2" x14ac:dyDescent="0.3"/>
    <row r="5" spans="1:7" s="114" customFormat="1" ht="48" customHeight="1" x14ac:dyDescent="0.3">
      <c r="A5" s="112" t="s">
        <v>435</v>
      </c>
      <c r="B5" s="113" t="s">
        <v>295</v>
      </c>
      <c r="C5" s="113" t="s">
        <v>461</v>
      </c>
      <c r="D5" s="113" t="s">
        <v>462</v>
      </c>
      <c r="E5" s="113" t="s">
        <v>1</v>
      </c>
      <c r="F5" s="113" t="s">
        <v>2</v>
      </c>
      <c r="G5" s="113" t="s">
        <v>309</v>
      </c>
    </row>
    <row r="6" spans="1:7" ht="48" customHeight="1" x14ac:dyDescent="0.3">
      <c r="A6" s="89"/>
      <c r="B6" s="90" t="s">
        <v>453</v>
      </c>
      <c r="C6" s="90" t="s">
        <v>508</v>
      </c>
      <c r="D6" s="90"/>
      <c r="E6" s="95"/>
      <c r="F6" s="95"/>
      <c r="G6" s="91"/>
    </row>
    <row r="7" spans="1:7" ht="48" customHeight="1" x14ac:dyDescent="0.3">
      <c r="A7" s="142">
        <v>1</v>
      </c>
      <c r="B7" s="92"/>
      <c r="C7" s="92" t="s">
        <v>509</v>
      </c>
      <c r="D7" s="92" t="s">
        <v>512</v>
      </c>
      <c r="E7" s="145">
        <v>1</v>
      </c>
      <c r="F7" s="145">
        <v>60</v>
      </c>
      <c r="G7" s="92"/>
    </row>
    <row r="8" spans="1:7" ht="48" customHeight="1" x14ac:dyDescent="0.3">
      <c r="A8" s="142">
        <f>A7+1</f>
        <v>2</v>
      </c>
      <c r="B8" s="92"/>
      <c r="C8" s="92" t="s">
        <v>510</v>
      </c>
      <c r="D8" s="92" t="s">
        <v>513</v>
      </c>
      <c r="E8" s="145">
        <v>1</v>
      </c>
      <c r="F8" s="145">
        <v>6</v>
      </c>
      <c r="G8" s="140" t="s">
        <v>332</v>
      </c>
    </row>
    <row r="9" spans="1:7" ht="48" customHeight="1" x14ac:dyDescent="0.3">
      <c r="A9" s="150">
        <f>A8+1</f>
        <v>3</v>
      </c>
      <c r="B9" s="151"/>
      <c r="C9" s="149" t="s">
        <v>511</v>
      </c>
      <c r="D9" s="140" t="s">
        <v>514</v>
      </c>
      <c r="E9" s="152">
        <v>1</v>
      </c>
      <c r="F9" s="152">
        <v>7</v>
      </c>
      <c r="G9" s="153" t="s">
        <v>553</v>
      </c>
    </row>
    <row r="10" spans="1:7" s="94" customFormat="1" ht="48" customHeight="1" x14ac:dyDescent="0.3">
      <c r="A10" s="142">
        <f>A9+1</f>
        <v>4</v>
      </c>
      <c r="B10" s="93"/>
      <c r="C10" s="92" t="s">
        <v>480</v>
      </c>
      <c r="D10" s="111" t="s">
        <v>515</v>
      </c>
      <c r="E10" s="96">
        <v>1</v>
      </c>
      <c r="F10" s="96">
        <v>6</v>
      </c>
      <c r="G10" s="93" t="s">
        <v>332</v>
      </c>
    </row>
    <row r="11" spans="1:7" ht="48" customHeight="1" x14ac:dyDescent="0.3">
      <c r="A11" s="89"/>
      <c r="B11" s="90" t="s">
        <v>434</v>
      </c>
      <c r="C11" s="90" t="s">
        <v>408</v>
      </c>
      <c r="D11" s="90"/>
      <c r="E11" s="91"/>
      <c r="F11" s="91"/>
      <c r="G11" s="91"/>
    </row>
    <row r="12" spans="1:7" ht="48" customHeight="1" x14ac:dyDescent="0.3">
      <c r="A12" s="142">
        <f>A10+1</f>
        <v>5</v>
      </c>
      <c r="B12" s="92"/>
      <c r="C12" s="92" t="s">
        <v>437</v>
      </c>
      <c r="D12" s="92" t="s">
        <v>516</v>
      </c>
      <c r="E12" s="145">
        <v>1</v>
      </c>
      <c r="F12" s="145">
        <v>7</v>
      </c>
      <c r="G12" s="145"/>
    </row>
    <row r="13" spans="1:7" ht="48" customHeight="1" x14ac:dyDescent="0.3">
      <c r="A13" s="142">
        <f>A12</f>
        <v>5</v>
      </c>
      <c r="B13" s="92"/>
      <c r="C13" s="92" t="s">
        <v>438</v>
      </c>
      <c r="D13" s="92" t="s">
        <v>517</v>
      </c>
      <c r="E13" s="145">
        <f>F12+1</f>
        <v>8</v>
      </c>
      <c r="F13" s="145">
        <f>E13+7</f>
        <v>15</v>
      </c>
      <c r="G13" s="145"/>
    </row>
    <row r="14" spans="1:7" ht="48" customHeight="1" x14ac:dyDescent="0.3">
      <c r="A14" s="142">
        <f t="shared" ref="A14:A16" si="0">A13</f>
        <v>5</v>
      </c>
      <c r="B14" s="92"/>
      <c r="C14" s="92" t="s">
        <v>454</v>
      </c>
      <c r="D14" s="92" t="s">
        <v>518</v>
      </c>
      <c r="E14" s="145">
        <f>F13+1</f>
        <v>16</v>
      </c>
      <c r="F14" s="145">
        <f>E14+3</f>
        <v>19</v>
      </c>
      <c r="G14" s="145"/>
    </row>
    <row r="15" spans="1:7" ht="48" customHeight="1" x14ac:dyDescent="0.3">
      <c r="A15" s="142">
        <f t="shared" si="0"/>
        <v>5</v>
      </c>
      <c r="B15" s="92"/>
      <c r="C15" s="92" t="s">
        <v>440</v>
      </c>
      <c r="D15" s="103" t="s">
        <v>519</v>
      </c>
      <c r="E15" s="145">
        <f>F14+1</f>
        <v>20</v>
      </c>
      <c r="F15" s="145">
        <f>E15+10</f>
        <v>30</v>
      </c>
      <c r="G15" s="145"/>
    </row>
    <row r="16" spans="1:7" ht="48" customHeight="1" x14ac:dyDescent="0.3">
      <c r="A16" s="142">
        <f t="shared" si="0"/>
        <v>5</v>
      </c>
      <c r="B16" s="92"/>
      <c r="C16" s="92" t="s">
        <v>439</v>
      </c>
      <c r="D16" s="92" t="s">
        <v>520</v>
      </c>
      <c r="E16" s="145">
        <f>F15+1</f>
        <v>31</v>
      </c>
      <c r="F16" s="145">
        <f>E16+20</f>
        <v>51</v>
      </c>
      <c r="G16" s="145"/>
    </row>
    <row r="17" spans="1:7" ht="48" customHeight="1" x14ac:dyDescent="0.3">
      <c r="A17" s="89"/>
      <c r="B17" s="90" t="s">
        <v>442</v>
      </c>
      <c r="C17" s="90" t="s">
        <v>444</v>
      </c>
      <c r="D17" s="90"/>
      <c r="E17" s="91"/>
      <c r="F17" s="91"/>
      <c r="G17" s="91"/>
    </row>
    <row r="18" spans="1:7" ht="48" customHeight="1" x14ac:dyDescent="0.3">
      <c r="A18" s="142">
        <f>A16+1</f>
        <v>6</v>
      </c>
      <c r="B18" s="92"/>
      <c r="C18" s="92" t="s">
        <v>445</v>
      </c>
      <c r="D18" s="92" t="s">
        <v>541</v>
      </c>
      <c r="E18" s="145">
        <v>1</v>
      </c>
      <c r="F18" s="134">
        <v>60</v>
      </c>
      <c r="G18" s="92"/>
    </row>
    <row r="19" spans="1:7" ht="48" customHeight="1" x14ac:dyDescent="0.3">
      <c r="A19" s="144">
        <f>A18+1</f>
        <v>7</v>
      </c>
      <c r="B19" s="92"/>
      <c r="C19" s="135" t="s">
        <v>486</v>
      </c>
      <c r="D19" s="103" t="s">
        <v>524</v>
      </c>
      <c r="E19" s="145">
        <v>1</v>
      </c>
      <c r="F19" s="145">
        <v>20</v>
      </c>
      <c r="G19" s="92"/>
    </row>
    <row r="20" spans="1:7" ht="48" customHeight="1" x14ac:dyDescent="0.3">
      <c r="A20" s="144">
        <f t="shared" ref="A20:A22" si="1">A19+1</f>
        <v>8</v>
      </c>
      <c r="B20" s="92"/>
      <c r="C20" s="92" t="s">
        <v>446</v>
      </c>
      <c r="D20" s="103" t="s">
        <v>522</v>
      </c>
      <c r="E20" s="145">
        <v>1</v>
      </c>
      <c r="F20" s="145">
        <v>5</v>
      </c>
      <c r="G20" s="92" t="s">
        <v>433</v>
      </c>
    </row>
    <row r="21" spans="1:7" ht="48" customHeight="1" x14ac:dyDescent="0.3">
      <c r="A21" s="144">
        <f t="shared" si="1"/>
        <v>9</v>
      </c>
      <c r="B21" s="93"/>
      <c r="C21" s="93" t="s">
        <v>464</v>
      </c>
      <c r="D21" s="92" t="s">
        <v>523</v>
      </c>
      <c r="E21" s="96">
        <v>1</v>
      </c>
      <c r="F21" s="96">
        <v>30</v>
      </c>
      <c r="G21" s="93"/>
    </row>
    <row r="22" spans="1:7" ht="48" customHeight="1" x14ac:dyDescent="0.3">
      <c r="A22" s="144">
        <f t="shared" si="1"/>
        <v>10</v>
      </c>
      <c r="B22" s="93"/>
      <c r="C22" s="93" t="s">
        <v>463</v>
      </c>
      <c r="D22" s="138" t="s">
        <v>543</v>
      </c>
      <c r="E22" s="96">
        <v>1</v>
      </c>
      <c r="F22" s="96">
        <v>5</v>
      </c>
      <c r="G22" s="93"/>
    </row>
    <row r="23" spans="1:7" ht="48" customHeight="1" x14ac:dyDescent="0.3">
      <c r="A23" s="89"/>
      <c r="B23" s="90" t="s">
        <v>443</v>
      </c>
      <c r="C23" s="90" t="s">
        <v>448</v>
      </c>
      <c r="D23" s="90"/>
      <c r="E23" s="91"/>
      <c r="F23" s="91"/>
      <c r="G23" s="91"/>
    </row>
    <row r="24" spans="1:7" ht="48" customHeight="1" x14ac:dyDescent="0.3">
      <c r="A24" s="142">
        <f>A22+1</f>
        <v>11</v>
      </c>
      <c r="B24" s="92"/>
      <c r="C24" s="103" t="s">
        <v>447</v>
      </c>
      <c r="D24" s="103" t="s">
        <v>540</v>
      </c>
      <c r="E24" s="145">
        <v>1</v>
      </c>
      <c r="F24" s="134">
        <v>60</v>
      </c>
      <c r="G24" s="92"/>
    </row>
    <row r="25" spans="1:7" ht="48" customHeight="1" x14ac:dyDescent="0.3">
      <c r="A25" s="142">
        <f t="shared" ref="A25:A27" si="2">A24+1</f>
        <v>12</v>
      </c>
      <c r="B25" s="92"/>
      <c r="C25" s="136" t="s">
        <v>487</v>
      </c>
      <c r="D25" s="103" t="s">
        <v>527</v>
      </c>
      <c r="E25" s="145">
        <v>1</v>
      </c>
      <c r="F25" s="145">
        <v>20</v>
      </c>
      <c r="G25" s="92"/>
    </row>
    <row r="26" spans="1:7" ht="48" customHeight="1" x14ac:dyDescent="0.3">
      <c r="A26" s="142">
        <f t="shared" si="2"/>
        <v>13</v>
      </c>
      <c r="B26" s="93"/>
      <c r="C26" s="104" t="s">
        <v>465</v>
      </c>
      <c r="D26" s="93" t="s">
        <v>526</v>
      </c>
      <c r="E26" s="96">
        <v>1</v>
      </c>
      <c r="F26" s="96">
        <v>30</v>
      </c>
      <c r="G26" s="93"/>
    </row>
    <row r="27" spans="1:7" ht="48" customHeight="1" x14ac:dyDescent="0.3">
      <c r="A27" s="142">
        <f t="shared" si="2"/>
        <v>14</v>
      </c>
      <c r="B27" s="93"/>
      <c r="C27" s="104" t="s">
        <v>463</v>
      </c>
      <c r="D27" s="138" t="s">
        <v>543</v>
      </c>
      <c r="E27" s="96">
        <v>1</v>
      </c>
      <c r="F27" s="96">
        <v>5</v>
      </c>
      <c r="G27" s="93"/>
    </row>
    <row r="28" spans="1:7" ht="48" customHeight="1" x14ac:dyDescent="0.3">
      <c r="A28" s="89"/>
      <c r="B28" s="90" t="s">
        <v>151</v>
      </c>
      <c r="C28" s="90" t="s">
        <v>449</v>
      </c>
      <c r="D28" s="90"/>
      <c r="E28" s="91"/>
      <c r="F28" s="91"/>
      <c r="G28" s="91"/>
    </row>
    <row r="29" spans="1:7" s="94" customFormat="1" ht="48" customHeight="1" x14ac:dyDescent="0.3">
      <c r="A29" s="144">
        <f>A27+1</f>
        <v>15</v>
      </c>
      <c r="B29" s="93"/>
      <c r="C29" s="92" t="s">
        <v>125</v>
      </c>
      <c r="D29" s="92" t="s">
        <v>539</v>
      </c>
      <c r="E29" s="145">
        <v>1</v>
      </c>
      <c r="F29" s="134">
        <v>60</v>
      </c>
      <c r="G29" s="92"/>
    </row>
    <row r="30" spans="1:7" s="94" customFormat="1" ht="48" customHeight="1" x14ac:dyDescent="0.3">
      <c r="A30" s="144">
        <f>A29+1</f>
        <v>16</v>
      </c>
      <c r="B30" s="93"/>
      <c r="C30" s="135" t="s">
        <v>488</v>
      </c>
      <c r="D30" s="103" t="s">
        <v>529</v>
      </c>
      <c r="E30" s="145">
        <v>1</v>
      </c>
      <c r="F30" s="145">
        <v>20</v>
      </c>
      <c r="G30" s="92"/>
    </row>
    <row r="31" spans="1:7" s="94" customFormat="1" ht="48" customHeight="1" x14ac:dyDescent="0.3">
      <c r="A31" s="144">
        <f>A30+1</f>
        <v>17</v>
      </c>
      <c r="B31" s="93"/>
      <c r="C31" s="93" t="s">
        <v>466</v>
      </c>
      <c r="D31" s="93" t="s">
        <v>528</v>
      </c>
      <c r="E31" s="96">
        <v>1</v>
      </c>
      <c r="F31" s="96">
        <v>30</v>
      </c>
      <c r="G31" s="93"/>
    </row>
    <row r="32" spans="1:7" s="94" customFormat="1" ht="48" customHeight="1" x14ac:dyDescent="0.3">
      <c r="A32" s="144">
        <f>A31+1</f>
        <v>18</v>
      </c>
      <c r="B32" s="93"/>
      <c r="C32" s="93" t="s">
        <v>441</v>
      </c>
      <c r="D32" s="93" t="s">
        <v>530</v>
      </c>
      <c r="E32" s="96">
        <v>1</v>
      </c>
      <c r="F32" s="96">
        <v>30</v>
      </c>
      <c r="G32" s="93"/>
    </row>
    <row r="33" spans="1:7" s="94" customFormat="1" ht="48" customHeight="1" x14ac:dyDescent="0.3">
      <c r="A33" s="144">
        <f>A32+1</f>
        <v>19</v>
      </c>
      <c r="B33" s="93"/>
      <c r="C33" s="93" t="s">
        <v>339</v>
      </c>
      <c r="D33" s="93" t="s">
        <v>531</v>
      </c>
      <c r="E33" s="96">
        <v>1</v>
      </c>
      <c r="F33" s="96">
        <v>110</v>
      </c>
      <c r="G33" s="96"/>
    </row>
    <row r="34" spans="1:7" s="94" customFormat="1" ht="48" customHeight="1" x14ac:dyDescent="0.3">
      <c r="A34" s="144">
        <f>A33+1</f>
        <v>20</v>
      </c>
      <c r="B34" s="93"/>
      <c r="C34" s="93" t="s">
        <v>463</v>
      </c>
      <c r="D34" s="138" t="s">
        <v>543</v>
      </c>
      <c r="E34" s="96">
        <v>1</v>
      </c>
      <c r="F34" s="96">
        <v>5</v>
      </c>
      <c r="G34" s="96"/>
    </row>
    <row r="35" spans="1:7" ht="48" customHeight="1" x14ac:dyDescent="0.3">
      <c r="A35" s="89"/>
      <c r="B35" s="90" t="s">
        <v>152</v>
      </c>
      <c r="C35" s="90" t="s">
        <v>450</v>
      </c>
      <c r="D35" s="90"/>
      <c r="E35" s="91"/>
      <c r="F35" s="91"/>
      <c r="G35" s="91"/>
    </row>
    <row r="36" spans="1:7" ht="48" customHeight="1" x14ac:dyDescent="0.3">
      <c r="A36" s="142">
        <f>A34+1</f>
        <v>21</v>
      </c>
      <c r="B36" s="92"/>
      <c r="C36" s="92" t="s">
        <v>473</v>
      </c>
      <c r="D36" s="92" t="s">
        <v>473</v>
      </c>
      <c r="E36" s="145">
        <v>1</v>
      </c>
      <c r="F36" s="145">
        <v>30</v>
      </c>
      <c r="G36" s="92"/>
    </row>
    <row r="37" spans="1:7" ht="48" customHeight="1" x14ac:dyDescent="0.3">
      <c r="A37" s="142">
        <f>A36+1</f>
        <v>22</v>
      </c>
      <c r="B37" s="92"/>
      <c r="C37" s="92" t="s">
        <v>467</v>
      </c>
      <c r="D37" s="92" t="s">
        <v>532</v>
      </c>
      <c r="E37" s="145">
        <v>1</v>
      </c>
      <c r="F37" s="145">
        <v>20</v>
      </c>
      <c r="G37" s="92"/>
    </row>
    <row r="38" spans="1:7" ht="48" customHeight="1" x14ac:dyDescent="0.3">
      <c r="A38" s="142">
        <f>A37+1</f>
        <v>23</v>
      </c>
      <c r="B38" s="92"/>
      <c r="C38" s="92" t="s">
        <v>468</v>
      </c>
      <c r="D38" s="92" t="s">
        <v>533</v>
      </c>
      <c r="E38" s="145">
        <v>1</v>
      </c>
      <c r="F38" s="145">
        <v>30</v>
      </c>
      <c r="G38" s="92"/>
    </row>
    <row r="39" spans="1:7" ht="48" customHeight="1" x14ac:dyDescent="0.3">
      <c r="A39" s="102"/>
      <c r="B39" s="90" t="s">
        <v>150</v>
      </c>
      <c r="C39" s="90" t="s">
        <v>477</v>
      </c>
      <c r="D39" s="90"/>
      <c r="E39" s="91"/>
      <c r="F39" s="91"/>
      <c r="G39" s="91"/>
    </row>
    <row r="40" spans="1:7" s="94" customFormat="1" ht="48" customHeight="1" x14ac:dyDescent="0.3">
      <c r="A40" s="144">
        <f>A38+1</f>
        <v>24</v>
      </c>
      <c r="B40" s="93"/>
      <c r="C40" s="104" t="s">
        <v>505</v>
      </c>
      <c r="D40" s="93" t="s">
        <v>538</v>
      </c>
      <c r="E40" s="96">
        <v>1</v>
      </c>
      <c r="F40" s="96">
        <v>40</v>
      </c>
      <c r="G40" s="93"/>
    </row>
    <row r="41" spans="1:7" s="94" customFormat="1" ht="48" customHeight="1" x14ac:dyDescent="0.3">
      <c r="A41" s="144">
        <f>A40+1</f>
        <v>25</v>
      </c>
      <c r="B41" s="93"/>
      <c r="C41" s="135" t="s">
        <v>534</v>
      </c>
      <c r="D41" s="137" t="s">
        <v>535</v>
      </c>
      <c r="E41" s="96">
        <v>1</v>
      </c>
      <c r="F41" s="96">
        <v>20</v>
      </c>
      <c r="G41" s="93"/>
    </row>
    <row r="42" spans="1:7" s="94" customFormat="1" ht="48" customHeight="1" x14ac:dyDescent="0.3">
      <c r="A42" s="144">
        <f>A41+1</f>
        <v>26</v>
      </c>
      <c r="B42" s="93"/>
      <c r="C42" s="93" t="s">
        <v>475</v>
      </c>
      <c r="D42" s="137" t="s">
        <v>536</v>
      </c>
      <c r="E42" s="145">
        <v>1</v>
      </c>
      <c r="F42" s="145">
        <v>5</v>
      </c>
      <c r="G42" s="92" t="s">
        <v>433</v>
      </c>
    </row>
    <row r="43" spans="1:7" s="94" customFormat="1" ht="48" customHeight="1" x14ac:dyDescent="0.3">
      <c r="A43" s="144">
        <f>A42+1</f>
        <v>27</v>
      </c>
      <c r="B43" s="93"/>
      <c r="C43" s="93" t="s">
        <v>476</v>
      </c>
      <c r="D43" s="93" t="s">
        <v>537</v>
      </c>
      <c r="E43" s="96">
        <v>1</v>
      </c>
      <c r="F43" s="96">
        <v>30</v>
      </c>
      <c r="G43" s="93"/>
    </row>
    <row r="44" spans="1:7" s="94" customFormat="1" ht="48" customHeight="1" x14ac:dyDescent="0.3">
      <c r="A44" s="144">
        <f t="shared" ref="A44" si="3">A43+1</f>
        <v>28</v>
      </c>
      <c r="B44" s="93"/>
      <c r="C44" s="93" t="s">
        <v>463</v>
      </c>
      <c r="D44" s="138" t="s">
        <v>543</v>
      </c>
      <c r="E44" s="96">
        <v>1</v>
      </c>
      <c r="F44" s="96">
        <v>5</v>
      </c>
      <c r="G44" s="93"/>
    </row>
    <row r="45" spans="1:7" ht="48" customHeight="1" x14ac:dyDescent="0.3">
      <c r="A45" s="89"/>
      <c r="B45" s="90" t="s">
        <v>434</v>
      </c>
      <c r="C45" s="90" t="s">
        <v>451</v>
      </c>
      <c r="D45" s="90"/>
      <c r="E45" s="91"/>
      <c r="F45" s="91"/>
      <c r="G45" s="91"/>
    </row>
    <row r="46" spans="1:7" ht="48" customHeight="1" x14ac:dyDescent="0.3">
      <c r="A46" s="142">
        <f>A44+1</f>
        <v>29</v>
      </c>
      <c r="B46" s="92"/>
      <c r="C46" s="92" t="s">
        <v>469</v>
      </c>
      <c r="D46" s="92" t="s">
        <v>544</v>
      </c>
      <c r="E46" s="145">
        <v>1</v>
      </c>
      <c r="F46" s="145">
        <v>40</v>
      </c>
      <c r="G46" s="92"/>
    </row>
    <row r="47" spans="1:7" ht="48" customHeight="1" x14ac:dyDescent="0.3">
      <c r="A47" s="142">
        <f>A46+1</f>
        <v>30</v>
      </c>
      <c r="B47" s="92"/>
      <c r="C47" s="92" t="s">
        <v>470</v>
      </c>
      <c r="D47" s="103" t="s">
        <v>546</v>
      </c>
      <c r="E47" s="145">
        <v>1</v>
      </c>
      <c r="F47" s="145">
        <v>20</v>
      </c>
      <c r="G47" s="92"/>
    </row>
    <row r="48" spans="1:7" ht="48" customHeight="1" x14ac:dyDescent="0.3">
      <c r="A48" s="144">
        <f t="shared" ref="A48:A49" si="4">A47+1</f>
        <v>31</v>
      </c>
      <c r="B48" s="92"/>
      <c r="C48" s="92" t="s">
        <v>471</v>
      </c>
      <c r="D48" s="92" t="s">
        <v>545</v>
      </c>
      <c r="E48" s="145">
        <v>1</v>
      </c>
      <c r="F48" s="145">
        <v>20</v>
      </c>
      <c r="G48" s="92"/>
    </row>
    <row r="49" spans="1:7" s="94" customFormat="1" ht="48" customHeight="1" x14ac:dyDescent="0.3">
      <c r="A49" s="144">
        <f t="shared" si="4"/>
        <v>32</v>
      </c>
      <c r="B49" s="93"/>
      <c r="C49" s="93" t="s">
        <v>463</v>
      </c>
      <c r="D49" s="138" t="s">
        <v>543</v>
      </c>
      <c r="E49" s="96">
        <v>1</v>
      </c>
      <c r="F49" s="96">
        <v>5</v>
      </c>
      <c r="G49" s="93"/>
    </row>
    <row r="50" spans="1:7" ht="48" customHeight="1" x14ac:dyDescent="0.3">
      <c r="A50" s="89"/>
      <c r="B50" s="95" t="s">
        <v>13</v>
      </c>
      <c r="C50" s="90" t="s">
        <v>452</v>
      </c>
      <c r="D50" s="90"/>
      <c r="E50" s="91"/>
      <c r="F50" s="91"/>
      <c r="G50" s="91"/>
    </row>
    <row r="51" spans="1:7" ht="48" customHeight="1" x14ac:dyDescent="0.3">
      <c r="A51" s="144">
        <f>A49+1</f>
        <v>33</v>
      </c>
      <c r="B51" s="92"/>
      <c r="C51" s="92" t="s">
        <v>335</v>
      </c>
      <c r="D51" s="92" t="s">
        <v>547</v>
      </c>
      <c r="E51" s="145">
        <v>1</v>
      </c>
      <c r="F51" s="145">
        <v>30</v>
      </c>
      <c r="G51" s="92"/>
    </row>
    <row r="52" spans="1:7" ht="48" customHeight="1" x14ac:dyDescent="0.3">
      <c r="A52" s="142">
        <f>A51+1</f>
        <v>34</v>
      </c>
      <c r="B52" s="92"/>
      <c r="C52" s="92" t="s">
        <v>327</v>
      </c>
      <c r="D52" s="92" t="s">
        <v>327</v>
      </c>
      <c r="E52" s="145">
        <v>1</v>
      </c>
      <c r="F52" s="145">
        <v>40</v>
      </c>
      <c r="G52" s="92"/>
    </row>
    <row r="53" spans="1:7" ht="48" customHeight="1" x14ac:dyDescent="0.3">
      <c r="A53" s="142">
        <f t="shared" ref="A53:A54" si="5">A52+1</f>
        <v>35</v>
      </c>
      <c r="B53" s="92"/>
      <c r="C53" s="92" t="s">
        <v>472</v>
      </c>
      <c r="D53" s="92" t="s">
        <v>548</v>
      </c>
      <c r="E53" s="145">
        <v>1</v>
      </c>
      <c r="F53" s="145">
        <v>40</v>
      </c>
      <c r="G53" s="92"/>
    </row>
    <row r="54" spans="1:7" s="94" customFormat="1" ht="48" customHeight="1" x14ac:dyDescent="0.3">
      <c r="A54" s="142">
        <f t="shared" si="5"/>
        <v>36</v>
      </c>
      <c r="B54" s="93"/>
      <c r="C54" s="93" t="s">
        <v>463</v>
      </c>
      <c r="D54" s="138" t="s">
        <v>543</v>
      </c>
      <c r="E54" s="96">
        <v>1</v>
      </c>
      <c r="F54" s="96">
        <v>5</v>
      </c>
      <c r="G54" s="93"/>
    </row>
    <row r="55" spans="1:7" ht="48" customHeight="1" x14ac:dyDescent="0.3">
      <c r="A55" s="89"/>
      <c r="B55" s="95" t="s">
        <v>13</v>
      </c>
      <c r="C55" s="90" t="s">
        <v>549</v>
      </c>
      <c r="D55" s="90"/>
      <c r="E55" s="91"/>
      <c r="F55" s="91"/>
      <c r="G55" s="91"/>
    </row>
    <row r="56" spans="1:7" ht="48" customHeight="1" x14ac:dyDescent="0.3">
      <c r="A56" s="97"/>
      <c r="B56" s="98" t="s">
        <v>13</v>
      </c>
      <c r="C56" s="99" t="s">
        <v>186</v>
      </c>
      <c r="D56" s="99"/>
      <c r="E56" s="100"/>
      <c r="F56" s="100"/>
      <c r="G56" s="100"/>
    </row>
    <row r="57" spans="1:7" ht="48" customHeight="1" x14ac:dyDescent="0.3">
      <c r="A57" s="247">
        <f>A54+1</f>
        <v>37</v>
      </c>
      <c r="B57" s="250"/>
      <c r="C57" s="101" t="s">
        <v>187</v>
      </c>
      <c r="D57" s="255" t="s">
        <v>551</v>
      </c>
      <c r="E57" s="241">
        <v>1</v>
      </c>
      <c r="F57" s="243">
        <v>30</v>
      </c>
      <c r="G57" s="258"/>
    </row>
    <row r="58" spans="1:7" ht="48" customHeight="1" x14ac:dyDescent="0.3">
      <c r="A58" s="248"/>
      <c r="B58" s="251"/>
      <c r="C58" s="101" t="s">
        <v>482</v>
      </c>
      <c r="D58" s="256"/>
      <c r="E58" s="242"/>
      <c r="F58" s="244"/>
      <c r="G58" s="259"/>
    </row>
    <row r="59" spans="1:7" ht="48" customHeight="1" x14ac:dyDescent="0.3">
      <c r="A59" s="249"/>
      <c r="B59" s="252"/>
      <c r="C59" s="101" t="s">
        <v>483</v>
      </c>
      <c r="D59" s="257"/>
      <c r="E59" s="242"/>
      <c r="F59" s="244"/>
      <c r="G59" s="261"/>
    </row>
    <row r="60" spans="1:7" ht="48" customHeight="1" x14ac:dyDescent="0.3">
      <c r="A60" s="97"/>
      <c r="B60" s="98" t="s">
        <v>13</v>
      </c>
      <c r="C60" s="99" t="s">
        <v>190</v>
      </c>
      <c r="D60" s="99"/>
      <c r="E60" s="100"/>
      <c r="F60" s="100"/>
      <c r="G60" s="100"/>
    </row>
    <row r="61" spans="1:7" ht="48" customHeight="1" x14ac:dyDescent="0.3">
      <c r="A61" s="247">
        <f>A57+1</f>
        <v>38</v>
      </c>
      <c r="B61" s="250"/>
      <c r="C61" s="101" t="s">
        <v>191</v>
      </c>
      <c r="D61" s="253" t="s">
        <v>550</v>
      </c>
      <c r="E61" s="241">
        <v>1</v>
      </c>
      <c r="F61" s="241">
        <v>30</v>
      </c>
      <c r="G61" s="258"/>
    </row>
    <row r="62" spans="1:7" ht="48" customHeight="1" x14ac:dyDescent="0.3">
      <c r="A62" s="249"/>
      <c r="B62" s="252"/>
      <c r="C62" s="101" t="s">
        <v>192</v>
      </c>
      <c r="D62" s="254"/>
      <c r="E62" s="242"/>
      <c r="F62" s="242"/>
      <c r="G62" s="261"/>
    </row>
    <row r="63" spans="1:7" ht="48" customHeight="1" x14ac:dyDescent="0.3">
      <c r="A63" s="97"/>
      <c r="B63" s="98" t="s">
        <v>13</v>
      </c>
      <c r="C63" s="99" t="s">
        <v>193</v>
      </c>
      <c r="D63" s="99"/>
      <c r="E63" s="100"/>
      <c r="F63" s="100"/>
      <c r="G63" s="100"/>
    </row>
    <row r="64" spans="1:7" ht="48" customHeight="1" x14ac:dyDescent="0.3">
      <c r="A64" s="142">
        <f>A61+1</f>
        <v>39</v>
      </c>
      <c r="B64" s="145"/>
      <c r="C64" s="101" t="s">
        <v>484</v>
      </c>
      <c r="D64" s="101" t="s">
        <v>457</v>
      </c>
      <c r="E64" s="141">
        <v>1</v>
      </c>
      <c r="F64" s="143">
        <v>30</v>
      </c>
      <c r="G64" s="96"/>
    </row>
    <row r="65" spans="1:7" ht="48" customHeight="1" x14ac:dyDescent="0.3">
      <c r="A65" s="142">
        <f>A64+1</f>
        <v>40</v>
      </c>
      <c r="B65" s="145"/>
      <c r="C65" s="101" t="s">
        <v>216</v>
      </c>
      <c r="D65" s="101" t="s">
        <v>458</v>
      </c>
      <c r="E65" s="141">
        <v>1</v>
      </c>
      <c r="F65" s="141">
        <v>30</v>
      </c>
      <c r="G65" s="96"/>
    </row>
    <row r="66" spans="1:7" ht="48" customHeight="1" x14ac:dyDescent="0.3">
      <c r="A66" s="97"/>
      <c r="B66" s="98" t="s">
        <v>13</v>
      </c>
      <c r="C66" s="99" t="s">
        <v>194</v>
      </c>
      <c r="D66" s="99"/>
      <c r="E66" s="100"/>
      <c r="F66" s="100"/>
      <c r="G66" s="100"/>
    </row>
    <row r="67" spans="1:7" ht="48" customHeight="1" x14ac:dyDescent="0.3">
      <c r="A67" s="242">
        <f>A65+1</f>
        <v>41</v>
      </c>
      <c r="B67" s="246"/>
      <c r="C67" s="101" t="s">
        <v>485</v>
      </c>
      <c r="D67" s="245" t="s">
        <v>460</v>
      </c>
      <c r="E67" s="241">
        <v>1</v>
      </c>
      <c r="F67" s="241">
        <v>14</v>
      </c>
      <c r="G67" s="258"/>
    </row>
    <row r="68" spans="1:7" ht="48" customHeight="1" x14ac:dyDescent="0.3">
      <c r="A68" s="242"/>
      <c r="B68" s="246"/>
      <c r="C68" s="101" t="s">
        <v>197</v>
      </c>
      <c r="D68" s="245"/>
      <c r="E68" s="241"/>
      <c r="F68" s="241"/>
      <c r="G68" s="259"/>
    </row>
    <row r="69" spans="1:7" ht="48" customHeight="1" x14ac:dyDescent="0.3">
      <c r="A69" s="242"/>
      <c r="B69" s="246"/>
      <c r="C69" s="101" t="s">
        <v>459</v>
      </c>
      <c r="D69" s="245"/>
      <c r="E69" s="241"/>
      <c r="F69" s="241"/>
      <c r="G69" s="260"/>
    </row>
    <row r="70" spans="1:7" ht="48" customHeight="1" x14ac:dyDescent="0.3">
      <c r="C70" s="65"/>
      <c r="D70" s="65"/>
    </row>
    <row r="71" spans="1:7" ht="48" customHeight="1" x14ac:dyDescent="0.3">
      <c r="C71" s="65"/>
      <c r="D71" s="65"/>
    </row>
    <row r="72" spans="1:7" ht="48" customHeight="1" x14ac:dyDescent="0.3">
      <c r="C72" s="65"/>
      <c r="D72" s="65"/>
    </row>
    <row r="73" spans="1:7" ht="48" customHeight="1" x14ac:dyDescent="0.3">
      <c r="C73" s="65"/>
      <c r="D73" s="65"/>
    </row>
  </sheetData>
  <mergeCells count="19">
    <mergeCell ref="G67:G69"/>
    <mergeCell ref="G57:G59"/>
    <mergeCell ref="E61:E62"/>
    <mergeCell ref="F61:F62"/>
    <mergeCell ref="G61:G62"/>
    <mergeCell ref="A3:F3"/>
    <mergeCell ref="E57:E59"/>
    <mergeCell ref="F57:F59"/>
    <mergeCell ref="D67:D69"/>
    <mergeCell ref="B67:B69"/>
    <mergeCell ref="A57:A59"/>
    <mergeCell ref="A61:A62"/>
    <mergeCell ref="B57:B59"/>
    <mergeCell ref="B61:B62"/>
    <mergeCell ref="D61:D62"/>
    <mergeCell ref="D57:D59"/>
    <mergeCell ref="A67:A69"/>
    <mergeCell ref="F67:F69"/>
    <mergeCell ref="E67:E69"/>
  </mergeCells>
  <pageMargins left="0.70866141732283472" right="0.70866141732283472" top="0.74803149606299213" bottom="0.74803149606299213" header="0.31496062992125984" footer="0.31496062992125984"/>
  <pageSetup paperSize="9" scale="40" fitToHeight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73"/>
  <sheetViews>
    <sheetView zoomScale="85" zoomScaleNormal="85" workbookViewId="0">
      <pane ySplit="5" topLeftCell="A27" activePane="bottomLeft" state="frozen"/>
      <selection pane="bottomLeft" activeCell="D27" sqref="D27"/>
    </sheetView>
  </sheetViews>
  <sheetFormatPr defaultColWidth="9.109375" defaultRowHeight="13.2" x14ac:dyDescent="0.3"/>
  <cols>
    <col min="1" max="1" width="14.6640625" style="86" customWidth="1"/>
    <col min="2" max="2" width="29" style="87" hidden="1" customWidth="1"/>
    <col min="3" max="3" width="55.33203125" style="87" customWidth="1"/>
    <col min="4" max="4" width="95.44140625" style="87" customWidth="1"/>
    <col min="5" max="6" width="24.33203125" style="87" hidden="1" customWidth="1"/>
    <col min="7" max="7" width="51.33203125" style="87" hidden="1" customWidth="1"/>
    <col min="8" max="16384" width="9.109375" style="87"/>
  </cols>
  <sheetData>
    <row r="1" spans="1:7" x14ac:dyDescent="0.3">
      <c r="D1" s="115" t="s">
        <v>3</v>
      </c>
    </row>
    <row r="3" spans="1:7" ht="23.7" customHeight="1" x14ac:dyDescent="0.3">
      <c r="A3" s="240" t="s">
        <v>521</v>
      </c>
      <c r="B3" s="240"/>
      <c r="C3" s="240"/>
      <c r="D3" s="240"/>
      <c r="E3" s="240"/>
      <c r="F3" s="240"/>
      <c r="G3" s="88"/>
    </row>
    <row r="5" spans="1:7" s="114" customFormat="1" ht="51" customHeight="1" x14ac:dyDescent="0.3">
      <c r="A5" s="112" t="s">
        <v>435</v>
      </c>
      <c r="B5" s="113" t="s">
        <v>295</v>
      </c>
      <c r="C5" s="113" t="s">
        <v>461</v>
      </c>
      <c r="D5" s="113" t="s">
        <v>462</v>
      </c>
      <c r="E5" s="113" t="s">
        <v>1</v>
      </c>
      <c r="F5" s="113" t="s">
        <v>2</v>
      </c>
      <c r="G5" s="113" t="s">
        <v>309</v>
      </c>
    </row>
    <row r="6" spans="1:7" ht="39.6" x14ac:dyDescent="0.3">
      <c r="A6" s="89"/>
      <c r="B6" s="90" t="s">
        <v>453</v>
      </c>
      <c r="C6" s="90" t="str">
        <f>График!C6</f>
        <v>Кабельные трассы, линии 35кВ, ВОЛС, молниезащита и заземление ВЭУ</v>
      </c>
      <c r="D6" s="90"/>
      <c r="E6" s="95"/>
      <c r="F6" s="95"/>
      <c r="G6" s="91"/>
    </row>
    <row r="7" spans="1:7" ht="39.6" x14ac:dyDescent="0.3">
      <c r="A7" s="107">
        <v>1</v>
      </c>
      <c r="B7" s="92"/>
      <c r="C7" s="92" t="s">
        <v>509</v>
      </c>
      <c r="D7" s="92" t="s">
        <v>512</v>
      </c>
      <c r="E7" s="110">
        <v>1</v>
      </c>
      <c r="F7" s="110">
        <v>60</v>
      </c>
      <c r="G7" s="92"/>
    </row>
    <row r="8" spans="1:7" ht="154.5" customHeight="1" x14ac:dyDescent="0.3">
      <c r="A8" s="142">
        <f>A7+1</f>
        <v>2</v>
      </c>
      <c r="B8" s="92"/>
      <c r="C8" s="92" t="s">
        <v>510</v>
      </c>
      <c r="D8" s="92" t="s">
        <v>513</v>
      </c>
      <c r="E8" s="110">
        <v>1</v>
      </c>
      <c r="F8" s="110">
        <v>6</v>
      </c>
      <c r="G8" s="92" t="s">
        <v>332</v>
      </c>
    </row>
    <row r="9" spans="1:7" ht="88.35" customHeight="1" x14ac:dyDescent="0.3">
      <c r="A9" s="139">
        <f>A8+1</f>
        <v>3</v>
      </c>
      <c r="B9" s="92"/>
      <c r="C9" s="92" t="s">
        <v>511</v>
      </c>
      <c r="D9" s="92" t="s">
        <v>514</v>
      </c>
      <c r="E9" s="133"/>
      <c r="F9" s="133"/>
      <c r="G9" s="92"/>
    </row>
    <row r="10" spans="1:7" s="94" customFormat="1" ht="243.75" customHeight="1" x14ac:dyDescent="0.3">
      <c r="A10" s="107">
        <f>A9+1</f>
        <v>4</v>
      </c>
      <c r="B10" s="93"/>
      <c r="C10" s="92" t="s">
        <v>480</v>
      </c>
      <c r="D10" s="111" t="s">
        <v>515</v>
      </c>
      <c r="E10" s="96">
        <v>1</v>
      </c>
      <c r="F10" s="96">
        <v>6</v>
      </c>
      <c r="G10" s="93" t="s">
        <v>332</v>
      </c>
    </row>
    <row r="11" spans="1:7" x14ac:dyDescent="0.3">
      <c r="A11" s="89"/>
      <c r="B11" s="90" t="s">
        <v>434</v>
      </c>
      <c r="C11" s="90" t="str">
        <f>График!C11</f>
        <v>Монтаж модуля АСУ</v>
      </c>
      <c r="D11" s="90"/>
      <c r="E11" s="91"/>
      <c r="F11" s="91"/>
      <c r="G11" s="91"/>
    </row>
    <row r="12" spans="1:7" ht="26.4" x14ac:dyDescent="0.3">
      <c r="A12" s="107">
        <f>A10+1</f>
        <v>5</v>
      </c>
      <c r="B12" s="92"/>
      <c r="C12" s="92" t="s">
        <v>437</v>
      </c>
      <c r="D12" s="92" t="s">
        <v>516</v>
      </c>
      <c r="E12" s="110">
        <v>1</v>
      </c>
      <c r="F12" s="110">
        <v>7</v>
      </c>
      <c r="G12" s="110"/>
    </row>
    <row r="13" spans="1:7" ht="26.4" x14ac:dyDescent="0.3">
      <c r="A13" s="107">
        <f>A12</f>
        <v>5</v>
      </c>
      <c r="B13" s="92"/>
      <c r="C13" s="92" t="s">
        <v>438</v>
      </c>
      <c r="D13" s="92" t="s">
        <v>517</v>
      </c>
      <c r="E13" s="110">
        <f>F12+1</f>
        <v>8</v>
      </c>
      <c r="F13" s="110">
        <f>E13+7</f>
        <v>15</v>
      </c>
      <c r="G13" s="110"/>
    </row>
    <row r="14" spans="1:7" ht="26.4" x14ac:dyDescent="0.3">
      <c r="A14" s="107">
        <f t="shared" ref="A14:A16" si="0">A13</f>
        <v>5</v>
      </c>
      <c r="B14" s="92"/>
      <c r="C14" s="92" t="s">
        <v>454</v>
      </c>
      <c r="D14" s="92" t="s">
        <v>518</v>
      </c>
      <c r="E14" s="110">
        <f>F13+1</f>
        <v>16</v>
      </c>
      <c r="F14" s="110">
        <f>E14+3</f>
        <v>19</v>
      </c>
      <c r="G14" s="110"/>
    </row>
    <row r="15" spans="1:7" ht="79.2" x14ac:dyDescent="0.3">
      <c r="A15" s="107">
        <f t="shared" si="0"/>
        <v>5</v>
      </c>
      <c r="B15" s="92"/>
      <c r="C15" s="92" t="s">
        <v>440</v>
      </c>
      <c r="D15" s="103" t="s">
        <v>519</v>
      </c>
      <c r="E15" s="110">
        <f>F14+1</f>
        <v>20</v>
      </c>
      <c r="F15" s="110">
        <f>E15+10</f>
        <v>30</v>
      </c>
      <c r="G15" s="110"/>
    </row>
    <row r="16" spans="1:7" ht="39.6" x14ac:dyDescent="0.3">
      <c r="A16" s="107">
        <f t="shared" si="0"/>
        <v>5</v>
      </c>
      <c r="B16" s="92"/>
      <c r="C16" s="92" t="s">
        <v>439</v>
      </c>
      <c r="D16" s="92" t="s">
        <v>520</v>
      </c>
      <c r="E16" s="110">
        <f>F15+1</f>
        <v>31</v>
      </c>
      <c r="F16" s="110">
        <f>E16+20</f>
        <v>51</v>
      </c>
      <c r="G16" s="110"/>
    </row>
    <row r="17" spans="1:7" x14ac:dyDescent="0.3">
      <c r="A17" s="89"/>
      <c r="B17" s="90" t="s">
        <v>442</v>
      </c>
      <c r="C17" s="90" t="str">
        <f>График!C17</f>
        <v>Создание сетей связи</v>
      </c>
      <c r="D17" s="90"/>
      <c r="E17" s="91"/>
      <c r="F17" s="91"/>
      <c r="G17" s="91"/>
    </row>
    <row r="18" spans="1:7" ht="39.6" x14ac:dyDescent="0.3">
      <c r="A18" s="107">
        <f>A16+1</f>
        <v>6</v>
      </c>
      <c r="B18" s="92"/>
      <c r="C18" s="92" t="s">
        <v>445</v>
      </c>
      <c r="D18" s="92" t="s">
        <v>541</v>
      </c>
      <c r="E18" s="110">
        <v>1</v>
      </c>
      <c r="F18" s="110">
        <v>40</v>
      </c>
      <c r="G18" s="92"/>
    </row>
    <row r="19" spans="1:7" ht="92.4" x14ac:dyDescent="0.3">
      <c r="A19" s="109">
        <f>A18+1</f>
        <v>7</v>
      </c>
      <c r="B19" s="92"/>
      <c r="C19" s="135" t="s">
        <v>486</v>
      </c>
      <c r="D19" s="103" t="s">
        <v>524</v>
      </c>
      <c r="E19" s="110">
        <v>1</v>
      </c>
      <c r="F19" s="110">
        <v>20</v>
      </c>
      <c r="G19" s="92"/>
    </row>
    <row r="20" spans="1:7" ht="92.4" x14ac:dyDescent="0.3">
      <c r="A20" s="109">
        <f t="shared" ref="A20:A22" si="1">A19+1</f>
        <v>8</v>
      </c>
      <c r="B20" s="92"/>
      <c r="C20" s="92" t="s">
        <v>446</v>
      </c>
      <c r="D20" s="103" t="s">
        <v>522</v>
      </c>
      <c r="E20" s="110">
        <v>1</v>
      </c>
      <c r="F20" s="110">
        <v>5</v>
      </c>
      <c r="G20" s="92" t="s">
        <v>433</v>
      </c>
    </row>
    <row r="21" spans="1:7" ht="145.19999999999999" x14ac:dyDescent="0.3">
      <c r="A21" s="109">
        <f t="shared" si="1"/>
        <v>9</v>
      </c>
      <c r="B21" s="93"/>
      <c r="C21" s="93" t="s">
        <v>464</v>
      </c>
      <c r="D21" s="92" t="s">
        <v>523</v>
      </c>
      <c r="E21" s="96">
        <v>1</v>
      </c>
      <c r="F21" s="96">
        <v>30</v>
      </c>
      <c r="G21" s="93"/>
    </row>
    <row r="22" spans="1:7" ht="26.4" x14ac:dyDescent="0.3">
      <c r="A22" s="109">
        <f t="shared" si="1"/>
        <v>10</v>
      </c>
      <c r="B22" s="93"/>
      <c r="C22" s="93" t="s">
        <v>463</v>
      </c>
      <c r="D22" s="138" t="s">
        <v>543</v>
      </c>
      <c r="E22" s="96">
        <v>1</v>
      </c>
      <c r="F22" s="96">
        <v>5</v>
      </c>
      <c r="G22" s="93"/>
    </row>
    <row r="23" spans="1:7" ht="39.6" x14ac:dyDescent="0.3">
      <c r="A23" s="89"/>
      <c r="B23" s="90" t="s">
        <v>443</v>
      </c>
      <c r="C23" s="90" t="str">
        <f>График!C23</f>
        <v>Создание системы СОТИ АССО (включая СПД СОТИ АССО, диспетчерскую и технологическую телефонную связь, КИСУ ПАК "MODES-Terminal")</v>
      </c>
      <c r="D23" s="90"/>
      <c r="E23" s="91"/>
      <c r="F23" s="91"/>
      <c r="G23" s="91"/>
    </row>
    <row r="24" spans="1:7" ht="52.8" x14ac:dyDescent="0.3">
      <c r="A24" s="107">
        <f>A22+1</f>
        <v>11</v>
      </c>
      <c r="B24" s="92"/>
      <c r="C24" s="103" t="s">
        <v>447</v>
      </c>
      <c r="D24" s="103" t="s">
        <v>540</v>
      </c>
      <c r="E24" s="110">
        <v>1</v>
      </c>
      <c r="F24" s="110">
        <v>40</v>
      </c>
      <c r="G24" s="92"/>
    </row>
    <row r="25" spans="1:7" ht="105.6" x14ac:dyDescent="0.3">
      <c r="A25" s="107">
        <f t="shared" ref="A25:A27" si="2">A24+1</f>
        <v>12</v>
      </c>
      <c r="B25" s="92"/>
      <c r="C25" s="136" t="s">
        <v>487</v>
      </c>
      <c r="D25" s="103" t="s">
        <v>525</v>
      </c>
      <c r="E25" s="110">
        <v>1</v>
      </c>
      <c r="F25" s="110">
        <v>20</v>
      </c>
      <c r="G25" s="92"/>
    </row>
    <row r="26" spans="1:7" ht="174.75" customHeight="1" x14ac:dyDescent="0.3">
      <c r="A26" s="107">
        <f t="shared" si="2"/>
        <v>13</v>
      </c>
      <c r="B26" s="93"/>
      <c r="C26" s="104" t="s">
        <v>465</v>
      </c>
      <c r="D26" s="93" t="s">
        <v>526</v>
      </c>
      <c r="E26" s="96">
        <v>1</v>
      </c>
      <c r="F26" s="96">
        <v>30</v>
      </c>
      <c r="G26" s="93"/>
    </row>
    <row r="27" spans="1:7" ht="26.4" x14ac:dyDescent="0.3">
      <c r="A27" s="107">
        <f t="shared" si="2"/>
        <v>14</v>
      </c>
      <c r="B27" s="93"/>
      <c r="C27" s="104" t="str">
        <f>График!C27</f>
        <v>Инструктаж персонала</v>
      </c>
      <c r="D27" s="138" t="s">
        <v>543</v>
      </c>
      <c r="E27" s="96">
        <v>1</v>
      </c>
      <c r="F27" s="96">
        <v>5</v>
      </c>
      <c r="G27" s="93"/>
    </row>
    <row r="28" spans="1:7" ht="33" customHeight="1" x14ac:dyDescent="0.3">
      <c r="A28" s="89"/>
      <c r="B28" s="90" t="s">
        <v>151</v>
      </c>
      <c r="C28" s="90" t="str">
        <f>График!C28</f>
        <v>Создание системы АИИС КУЭ (по Технорабочему проекту, выдаваемому в производство работ)</v>
      </c>
      <c r="D28" s="90"/>
      <c r="E28" s="91"/>
      <c r="F28" s="91"/>
      <c r="G28" s="91"/>
    </row>
    <row r="29" spans="1:7" s="94" customFormat="1" ht="39.6" x14ac:dyDescent="0.3">
      <c r="A29" s="109">
        <f>A27+1</f>
        <v>15</v>
      </c>
      <c r="B29" s="93"/>
      <c r="C29" s="92" t="s">
        <v>125</v>
      </c>
      <c r="D29" s="92" t="s">
        <v>539</v>
      </c>
      <c r="E29" s="110">
        <v>1</v>
      </c>
      <c r="F29" s="110">
        <v>40</v>
      </c>
      <c r="G29" s="92"/>
    </row>
    <row r="30" spans="1:7" s="94" customFormat="1" ht="92.4" x14ac:dyDescent="0.3">
      <c r="A30" s="109">
        <f>A29+1</f>
        <v>16</v>
      </c>
      <c r="B30" s="93"/>
      <c r="C30" s="135" t="s">
        <v>488</v>
      </c>
      <c r="D30" s="103" t="s">
        <v>529</v>
      </c>
      <c r="E30" s="110">
        <v>1</v>
      </c>
      <c r="F30" s="110">
        <v>20</v>
      </c>
      <c r="G30" s="92"/>
    </row>
    <row r="31" spans="1:7" s="94" customFormat="1" ht="92.4" x14ac:dyDescent="0.3">
      <c r="A31" s="109">
        <f>A30+1</f>
        <v>17</v>
      </c>
      <c r="B31" s="93"/>
      <c r="C31" s="93" t="s">
        <v>466</v>
      </c>
      <c r="D31" s="93" t="s">
        <v>528</v>
      </c>
      <c r="E31" s="96">
        <v>1</v>
      </c>
      <c r="F31" s="96">
        <v>30</v>
      </c>
      <c r="G31" s="93"/>
    </row>
    <row r="32" spans="1:7" s="94" customFormat="1" ht="52.8" x14ac:dyDescent="0.3">
      <c r="A32" s="109">
        <f>A31+1</f>
        <v>18</v>
      </c>
      <c r="B32" s="93"/>
      <c r="C32" s="93" t="s">
        <v>441</v>
      </c>
      <c r="D32" s="93" t="s">
        <v>530</v>
      </c>
      <c r="E32" s="96">
        <v>1</v>
      </c>
      <c r="F32" s="96">
        <v>30</v>
      </c>
      <c r="G32" s="93"/>
    </row>
    <row r="33" spans="1:7" s="94" customFormat="1" ht="184.8" x14ac:dyDescent="0.3">
      <c r="A33" s="109">
        <f>A32+1</f>
        <v>19</v>
      </c>
      <c r="B33" s="93"/>
      <c r="C33" s="93" t="s">
        <v>339</v>
      </c>
      <c r="D33" s="93" t="s">
        <v>531</v>
      </c>
      <c r="E33" s="96">
        <v>1</v>
      </c>
      <c r="F33" s="96">
        <v>110</v>
      </c>
      <c r="G33" s="96"/>
    </row>
    <row r="34" spans="1:7" s="94" customFormat="1" ht="26.4" x14ac:dyDescent="0.3">
      <c r="A34" s="109">
        <f>A33+1</f>
        <v>20</v>
      </c>
      <c r="B34" s="93"/>
      <c r="C34" s="93" t="str">
        <f>График!C34</f>
        <v>Инструктаж персонала</v>
      </c>
      <c r="D34" s="138" t="s">
        <v>543</v>
      </c>
      <c r="E34" s="96">
        <v>1</v>
      </c>
      <c r="F34" s="96">
        <v>5</v>
      </c>
      <c r="G34" s="96"/>
    </row>
    <row r="35" spans="1:7" x14ac:dyDescent="0.3">
      <c r="A35" s="89"/>
      <c r="B35" s="90" t="s">
        <v>152</v>
      </c>
      <c r="C35" s="90" t="str">
        <f>График!C35</f>
        <v>Создание системы АСУТП</v>
      </c>
      <c r="D35" s="90"/>
      <c r="E35" s="91"/>
      <c r="F35" s="91"/>
      <c r="G35" s="91"/>
    </row>
    <row r="36" spans="1:7" x14ac:dyDescent="0.3">
      <c r="A36" s="107">
        <f>A34+1</f>
        <v>21</v>
      </c>
      <c r="B36" s="92"/>
      <c r="C36" s="92" t="s">
        <v>473</v>
      </c>
      <c r="D36" s="92" t="s">
        <v>542</v>
      </c>
      <c r="E36" s="110">
        <v>1</v>
      </c>
      <c r="F36" s="110">
        <v>30</v>
      </c>
      <c r="G36" s="92"/>
    </row>
    <row r="37" spans="1:7" ht="145.19999999999999" x14ac:dyDescent="0.3">
      <c r="A37" s="107">
        <f>A36+1</f>
        <v>22</v>
      </c>
      <c r="B37" s="92"/>
      <c r="C37" s="92" t="s">
        <v>467</v>
      </c>
      <c r="D37" s="92" t="s">
        <v>532</v>
      </c>
      <c r="E37" s="110">
        <v>1</v>
      </c>
      <c r="F37" s="110">
        <v>20</v>
      </c>
      <c r="G37" s="92"/>
    </row>
    <row r="38" spans="1:7" ht="180" customHeight="1" x14ac:dyDescent="0.3">
      <c r="A38" s="107">
        <f>A37+1</f>
        <v>23</v>
      </c>
      <c r="B38" s="92"/>
      <c r="C38" s="92" t="s">
        <v>468</v>
      </c>
      <c r="D38" s="92" t="s">
        <v>533</v>
      </c>
      <c r="E38" s="110">
        <v>1</v>
      </c>
      <c r="F38" s="110">
        <v>30</v>
      </c>
      <c r="G38" s="92"/>
    </row>
    <row r="39" spans="1:7" ht="39.6" x14ac:dyDescent="0.3">
      <c r="A39" s="102"/>
      <c r="B39" s="90" t="s">
        <v>150</v>
      </c>
      <c r="C39" s="90" t="str">
        <f>График!C39</f>
        <v>Монтаж и пуско-наладка систем охранно-пожарной сигнализации, СОУЭ, СКУД, отпугивателей птиц и охранному телевизионному наблюдению ВЭС</v>
      </c>
      <c r="D39" s="90"/>
      <c r="E39" s="91"/>
      <c r="F39" s="91"/>
      <c r="G39" s="91"/>
    </row>
    <row r="40" spans="1:7" s="94" customFormat="1" ht="39.6" x14ac:dyDescent="0.3">
      <c r="A40" s="109">
        <f>A38+1</f>
        <v>24</v>
      </c>
      <c r="B40" s="93"/>
      <c r="C40" s="104" t="s">
        <v>505</v>
      </c>
      <c r="D40" s="93" t="s">
        <v>538</v>
      </c>
      <c r="E40" s="96">
        <v>1</v>
      </c>
      <c r="F40" s="96">
        <v>40</v>
      </c>
      <c r="G40" s="93"/>
    </row>
    <row r="41" spans="1:7" s="94" customFormat="1" ht="105.6" x14ac:dyDescent="0.3">
      <c r="A41" s="109">
        <f>A40+1</f>
        <v>25</v>
      </c>
      <c r="B41" s="93"/>
      <c r="C41" s="135" t="s">
        <v>534</v>
      </c>
      <c r="D41" s="137" t="s">
        <v>535</v>
      </c>
      <c r="E41" s="96">
        <v>1</v>
      </c>
      <c r="F41" s="96">
        <v>20</v>
      </c>
      <c r="G41" s="93"/>
    </row>
    <row r="42" spans="1:7" s="94" customFormat="1" ht="118.8" x14ac:dyDescent="0.3">
      <c r="A42" s="109">
        <f>A41+1</f>
        <v>26</v>
      </c>
      <c r="B42" s="93"/>
      <c r="C42" s="93" t="s">
        <v>475</v>
      </c>
      <c r="D42" s="137" t="s">
        <v>536</v>
      </c>
      <c r="E42" s="110">
        <v>1</v>
      </c>
      <c r="F42" s="110">
        <v>5</v>
      </c>
      <c r="G42" s="92" t="s">
        <v>433</v>
      </c>
    </row>
    <row r="43" spans="1:7" s="94" customFormat="1" ht="132" x14ac:dyDescent="0.3">
      <c r="A43" s="109">
        <f>A42+1</f>
        <v>27</v>
      </c>
      <c r="B43" s="93"/>
      <c r="C43" s="93" t="s">
        <v>476</v>
      </c>
      <c r="D43" s="93" t="s">
        <v>537</v>
      </c>
      <c r="E43" s="96">
        <v>1</v>
      </c>
      <c r="F43" s="96">
        <v>30</v>
      </c>
      <c r="G43" s="93"/>
    </row>
    <row r="44" spans="1:7" s="94" customFormat="1" ht="26.4" x14ac:dyDescent="0.3">
      <c r="A44" s="109">
        <f t="shared" ref="A44" si="3">A43+1</f>
        <v>28</v>
      </c>
      <c r="B44" s="93"/>
      <c r="C44" s="93" t="s">
        <v>463</v>
      </c>
      <c r="D44" s="138" t="s">
        <v>543</v>
      </c>
      <c r="E44" s="96">
        <v>1</v>
      </c>
      <c r="F44" s="96">
        <v>5</v>
      </c>
      <c r="G44" s="93"/>
    </row>
    <row r="45" spans="1:7" x14ac:dyDescent="0.3">
      <c r="A45" s="89"/>
      <c r="B45" s="90" t="s">
        <v>434</v>
      </c>
      <c r="C45" s="90" t="str">
        <f>График!C45</f>
        <v>Монтаж и пуско-наладка ОПРЧ</v>
      </c>
      <c r="D45" s="90"/>
      <c r="E45" s="91"/>
      <c r="F45" s="91"/>
      <c r="G45" s="91"/>
    </row>
    <row r="46" spans="1:7" ht="52.8" x14ac:dyDescent="0.3">
      <c r="A46" s="107">
        <f>A44+1</f>
        <v>29</v>
      </c>
      <c r="B46" s="92"/>
      <c r="C46" s="92" t="s">
        <v>469</v>
      </c>
      <c r="D46" s="92" t="s">
        <v>544</v>
      </c>
      <c r="E46" s="110">
        <v>1</v>
      </c>
      <c r="F46" s="110">
        <v>40</v>
      </c>
      <c r="G46" s="92"/>
    </row>
    <row r="47" spans="1:7" ht="105.6" x14ac:dyDescent="0.3">
      <c r="A47" s="107">
        <f>A46+1</f>
        <v>30</v>
      </c>
      <c r="B47" s="92"/>
      <c r="C47" s="92" t="s">
        <v>470</v>
      </c>
      <c r="D47" s="103" t="s">
        <v>546</v>
      </c>
      <c r="E47" s="110">
        <v>1</v>
      </c>
      <c r="F47" s="110">
        <v>20</v>
      </c>
      <c r="G47" s="92"/>
    </row>
    <row r="48" spans="1:7" ht="66" x14ac:dyDescent="0.3">
      <c r="A48" s="109">
        <f t="shared" ref="A48:A49" si="4">A47+1</f>
        <v>31</v>
      </c>
      <c r="B48" s="92"/>
      <c r="C48" s="92" t="s">
        <v>471</v>
      </c>
      <c r="D48" s="92" t="s">
        <v>545</v>
      </c>
      <c r="E48" s="110">
        <v>1</v>
      </c>
      <c r="F48" s="110">
        <v>20</v>
      </c>
      <c r="G48" s="92"/>
    </row>
    <row r="49" spans="1:7" s="94" customFormat="1" ht="26.4" x14ac:dyDescent="0.3">
      <c r="A49" s="109">
        <f t="shared" si="4"/>
        <v>32</v>
      </c>
      <c r="B49" s="93"/>
      <c r="C49" s="93" t="s">
        <v>463</v>
      </c>
      <c r="D49" s="138" t="s">
        <v>543</v>
      </c>
      <c r="E49" s="96">
        <v>1</v>
      </c>
      <c r="F49" s="96">
        <v>5</v>
      </c>
      <c r="G49" s="93"/>
    </row>
    <row r="50" spans="1:7" x14ac:dyDescent="0.3">
      <c r="A50" s="89"/>
      <c r="B50" s="95" t="s">
        <v>13</v>
      </c>
      <c r="C50" s="90" t="str">
        <f>График!C50</f>
        <v>Интеграция систем ВЭС с ЦСТИ (Дельта/8) ПАО «Фортум»</v>
      </c>
      <c r="D50" s="90"/>
      <c r="E50" s="91"/>
      <c r="F50" s="91"/>
      <c r="G50" s="91"/>
    </row>
    <row r="51" spans="1:7" ht="271.95" customHeight="1" x14ac:dyDescent="0.3">
      <c r="A51" s="109">
        <f>A49+1</f>
        <v>33</v>
      </c>
      <c r="B51" s="92"/>
      <c r="C51" s="92" t="s">
        <v>335</v>
      </c>
      <c r="D51" s="92" t="s">
        <v>547</v>
      </c>
      <c r="E51" s="110">
        <v>1</v>
      </c>
      <c r="F51" s="110">
        <v>30</v>
      </c>
      <c r="G51" s="92"/>
    </row>
    <row r="52" spans="1:7" x14ac:dyDescent="0.3">
      <c r="A52" s="107">
        <f>A51+1</f>
        <v>34</v>
      </c>
      <c r="B52" s="92"/>
      <c r="C52" s="92" t="s">
        <v>327</v>
      </c>
      <c r="D52" s="92" t="s">
        <v>327</v>
      </c>
      <c r="E52" s="110">
        <v>1</v>
      </c>
      <c r="F52" s="110">
        <v>40</v>
      </c>
      <c r="G52" s="92"/>
    </row>
    <row r="53" spans="1:7" ht="92.4" x14ac:dyDescent="0.3">
      <c r="A53" s="107">
        <f t="shared" ref="A53:A54" si="5">A52+1</f>
        <v>35</v>
      </c>
      <c r="B53" s="92"/>
      <c r="C53" s="92" t="s">
        <v>472</v>
      </c>
      <c r="D53" s="92" t="s">
        <v>548</v>
      </c>
      <c r="E53" s="110">
        <v>1</v>
      </c>
      <c r="F53" s="110">
        <v>40</v>
      </c>
      <c r="G53" s="92"/>
    </row>
    <row r="54" spans="1:7" s="94" customFormat="1" ht="26.4" x14ac:dyDescent="0.3">
      <c r="A54" s="107">
        <f t="shared" si="5"/>
        <v>36</v>
      </c>
      <c r="B54" s="93"/>
      <c r="C54" s="93" t="s">
        <v>463</v>
      </c>
      <c r="D54" s="138" t="s">
        <v>543</v>
      </c>
      <c r="E54" s="96">
        <v>1</v>
      </c>
      <c r="F54" s="96">
        <v>5</v>
      </c>
      <c r="G54" s="93"/>
    </row>
    <row r="55" spans="1:7" ht="17.25" customHeight="1" x14ac:dyDescent="0.3">
      <c r="A55" s="89"/>
      <c r="B55" s="95" t="s">
        <v>13</v>
      </c>
      <c r="C55" s="90" t="str">
        <f>График!C55</f>
        <v>Пусконаладочные работ</v>
      </c>
      <c r="D55" s="90"/>
      <c r="E55" s="91"/>
      <c r="F55" s="91"/>
      <c r="G55" s="91"/>
    </row>
    <row r="56" spans="1:7" x14ac:dyDescent="0.3">
      <c r="A56" s="97"/>
      <c r="B56" s="98" t="s">
        <v>13</v>
      </c>
      <c r="C56" s="99" t="str">
        <f>График!C56</f>
        <v>Подготовительные работы</v>
      </c>
      <c r="D56" s="99"/>
      <c r="E56" s="100"/>
      <c r="F56" s="100"/>
      <c r="G56" s="100"/>
    </row>
    <row r="57" spans="1:7" ht="120.75" customHeight="1" x14ac:dyDescent="0.3">
      <c r="A57" s="247">
        <f>A54+1</f>
        <v>37</v>
      </c>
      <c r="B57" s="250"/>
      <c r="C57" s="101" t="str">
        <f>График!C57</f>
        <v>Подготовка и согласование перечня документации, программ (индивидуальных испытаний, измерении, постановки под напряжение оборудования и т.д.) необходимой для проведения ПНР и сдачи объекта в эксплуатацию</v>
      </c>
      <c r="D57" s="255" t="s">
        <v>551</v>
      </c>
      <c r="E57" s="241">
        <v>1</v>
      </c>
      <c r="F57" s="243">
        <v>30</v>
      </c>
      <c r="G57" s="258"/>
    </row>
    <row r="58" spans="1:7" ht="120.75" customHeight="1" x14ac:dyDescent="0.3">
      <c r="A58" s="248"/>
      <c r="B58" s="251"/>
      <c r="C58" s="101" t="str">
        <f>График!C58</f>
        <v>Разработка (на основании согласованного перечня документации) и согласование документации и программ проведения: индивидуальных и функциональных испытаний, измерений, постановки под напряжение оборудования, временных схем, пробных пусков, комплексного опробования и аттестации мощности УВЭС 2х25 МВт</v>
      </c>
      <c r="D58" s="267"/>
      <c r="E58" s="242"/>
      <c r="F58" s="244"/>
      <c r="G58" s="259"/>
    </row>
    <row r="59" spans="1:7" ht="120.75" customHeight="1" x14ac:dyDescent="0.3">
      <c r="A59" s="249"/>
      <c r="B59" s="252"/>
      <c r="C59" s="101" t="str">
        <f>График!C59</f>
        <v>Разработка и согласование графика проведения: индивидуальных и функциональных испытаний, измерений, постановки под напряжение оборудования, временных схем, пробных пусков, комплексного опробования и аттестации мощности УВЭС 2х25 МВт</v>
      </c>
      <c r="D59" s="268"/>
      <c r="E59" s="242"/>
      <c r="F59" s="244"/>
      <c r="G59" s="261"/>
    </row>
    <row r="60" spans="1:7" ht="26.4" x14ac:dyDescent="0.3">
      <c r="A60" s="97"/>
      <c r="B60" s="98" t="s">
        <v>13</v>
      </c>
      <c r="C60" s="99" t="str">
        <f>График!C60</f>
        <v>Разработка и согласование эксплуатационной документации</v>
      </c>
      <c r="D60" s="99"/>
      <c r="E60" s="100"/>
      <c r="F60" s="100"/>
      <c r="G60" s="100"/>
    </row>
    <row r="61" spans="1:7" ht="39.75" customHeight="1" x14ac:dyDescent="0.3">
      <c r="A61" s="247">
        <f>A57+1</f>
        <v>38</v>
      </c>
      <c r="B61" s="250"/>
      <c r="C61" s="101" t="str">
        <f>График!C61</f>
        <v>Подготовка и согласование с Заказчиком перечня эксплуатационной документации</v>
      </c>
      <c r="D61" s="264" t="s">
        <v>456</v>
      </c>
      <c r="E61" s="241">
        <v>1</v>
      </c>
      <c r="F61" s="241">
        <v>30</v>
      </c>
      <c r="G61" s="258"/>
    </row>
    <row r="62" spans="1:7" ht="39.75" customHeight="1" x14ac:dyDescent="0.3">
      <c r="A62" s="249"/>
      <c r="B62" s="252"/>
      <c r="C62" s="101" t="str">
        <f>График!C62</f>
        <v>Подготовка и согласование пакета эксплуатационной документации и эксплуатационных схем</v>
      </c>
      <c r="D62" s="265"/>
      <c r="E62" s="242"/>
      <c r="F62" s="242"/>
      <c r="G62" s="261"/>
    </row>
    <row r="63" spans="1:7" x14ac:dyDescent="0.3">
      <c r="A63" s="97"/>
      <c r="B63" s="98" t="s">
        <v>13</v>
      </c>
      <c r="C63" s="99" t="str">
        <f>График!C63</f>
        <v>Проведение испытаний и наладки оборудования</v>
      </c>
      <c r="D63" s="99"/>
      <c r="E63" s="100"/>
      <c r="F63" s="100"/>
      <c r="G63" s="100"/>
    </row>
    <row r="64" spans="1:7" ht="330.75" customHeight="1" x14ac:dyDescent="0.3">
      <c r="A64" s="107">
        <f>A61+1</f>
        <v>39</v>
      </c>
      <c r="B64" s="110"/>
      <c r="C64" s="101" t="str">
        <f>График!C64</f>
        <v xml:space="preserve">Проведение индивидуальных и функциональных испытаний оборудования и систем при участии шеф-инженеров поставщиков оборудования с оформлением актов индивидуальных и функциональных испытаний оборудования УВЭС 2х25 МВт. В том числе приемка оборудования ВЭУ и всего оборудования УВЭС 2х25МВт из монтажа, контроль проведения индивидуальных испытаний, проводимых ПСД на УВЭС 2х25МВт МВт и координация взаимодейстия ПСД и шеф-инженеров поставщиков оборудования. Участие в проведении холостой прокрутки (статические испытания) ВЭУ. </v>
      </c>
      <c r="D64" s="101" t="s">
        <v>457</v>
      </c>
      <c r="E64" s="106">
        <v>1</v>
      </c>
      <c r="F64" s="108">
        <v>30</v>
      </c>
      <c r="G64" s="96"/>
    </row>
    <row r="65" spans="1:7" ht="26.4" x14ac:dyDescent="0.3">
      <c r="A65" s="107">
        <f>A64+1</f>
        <v>40</v>
      </c>
      <c r="B65" s="110"/>
      <c r="C65" s="101" t="str">
        <f>График!C65</f>
        <v>Динамическая наладка (прокрутки) ВЭУ. Синхронизация с сетью</v>
      </c>
      <c r="D65" s="101" t="s">
        <v>458</v>
      </c>
      <c r="E65" s="106">
        <v>1</v>
      </c>
      <c r="F65" s="106">
        <v>30</v>
      </c>
      <c r="G65" s="96"/>
    </row>
    <row r="66" spans="1:7" x14ac:dyDescent="0.3">
      <c r="A66" s="97"/>
      <c r="B66" s="98" t="s">
        <v>13</v>
      </c>
      <c r="C66" s="99" t="str">
        <f>График!C66</f>
        <v>Проведения Комплексной наладки ВЭС</v>
      </c>
      <c r="D66" s="99"/>
      <c r="E66" s="100"/>
      <c r="F66" s="100"/>
      <c r="G66" s="100"/>
    </row>
    <row r="67" spans="1:7" ht="78.75" customHeight="1" x14ac:dyDescent="0.3">
      <c r="A67" s="242">
        <f>A65+1</f>
        <v>41</v>
      </c>
      <c r="B67" s="246"/>
      <c r="C67" s="101" t="str">
        <f>График!C67</f>
        <v>Участие в проведении комплексного опробования и аттестации мощности (при участии Заказчика и представителей Поставщика ВЭУ), всего оборудования входящего в состав комплекса, но не ограничиваясь: КИП, генератора и вспомогательного оборудования ВЭУ, кабельные линии 35кВ, КРУ-35кВ, ПС-110/35кВ, СОПТ, РУ-0,4кВ, РЗА, АСУ ТП, ОПС и видеонаблюдение, сети связь, АИИСКУЭ, СОТИАССО и контрольных испытаний на подтверждение эксплуатационных показателей с последующим оформлением акта передачи оборудования в эксплуатацию</v>
      </c>
      <c r="D67" s="266" t="s">
        <v>460</v>
      </c>
      <c r="E67" s="241">
        <v>1</v>
      </c>
      <c r="F67" s="241">
        <v>14</v>
      </c>
      <c r="G67" s="262"/>
    </row>
    <row r="68" spans="1:7" ht="72" customHeight="1" x14ac:dyDescent="0.3">
      <c r="A68" s="242"/>
      <c r="B68" s="246"/>
      <c r="C68" s="101" t="str">
        <f>График!C68</f>
        <v>Корректировка эксплуатационной документации</v>
      </c>
      <c r="D68" s="266"/>
      <c r="E68" s="241"/>
      <c r="F68" s="241"/>
      <c r="G68" s="263"/>
    </row>
    <row r="69" spans="1:7" ht="72" customHeight="1" x14ac:dyDescent="0.3">
      <c r="A69" s="242"/>
      <c r="B69" s="246"/>
      <c r="C69" s="101" t="str">
        <f>График!C69</f>
        <v>Подготовка и сдача полного комплекта исполнительной документации, на выполненные объемы работ в соответствии с действующими НД РФ.</v>
      </c>
      <c r="D69" s="266"/>
      <c r="E69" s="241"/>
      <c r="F69" s="241"/>
      <c r="G69" s="105"/>
    </row>
    <row r="70" spans="1:7" x14ac:dyDescent="0.3">
      <c r="C70" s="65"/>
      <c r="D70" s="65"/>
    </row>
    <row r="71" spans="1:7" x14ac:dyDescent="0.3">
      <c r="C71" s="65"/>
      <c r="D71" s="65"/>
    </row>
    <row r="72" spans="1:7" x14ac:dyDescent="0.3">
      <c r="C72" s="65"/>
      <c r="D72" s="65"/>
    </row>
    <row r="73" spans="1:7" x14ac:dyDescent="0.3">
      <c r="C73" s="65"/>
      <c r="D73" s="65"/>
    </row>
  </sheetData>
  <mergeCells count="19">
    <mergeCell ref="A3:F3"/>
    <mergeCell ref="A57:A59"/>
    <mergeCell ref="B57:B59"/>
    <mergeCell ref="D57:D59"/>
    <mergeCell ref="E57:E59"/>
    <mergeCell ref="F57:F59"/>
    <mergeCell ref="G67:G68"/>
    <mergeCell ref="G57:G59"/>
    <mergeCell ref="A61:A62"/>
    <mergeCell ref="B61:B62"/>
    <mergeCell ref="D61:D62"/>
    <mergeCell ref="E61:E62"/>
    <mergeCell ref="F61:F62"/>
    <mergeCell ref="G61:G62"/>
    <mergeCell ref="A67:A69"/>
    <mergeCell ref="B67:B69"/>
    <mergeCell ref="D67:D69"/>
    <mergeCell ref="E67:E69"/>
    <mergeCell ref="F67:F69"/>
  </mergeCells>
  <pageMargins left="0.70866141732283472" right="0.70866141732283472" top="0.74803149606299213" bottom="0.74803149606299213" header="0.31496062992125984" footer="0.31496062992125984"/>
  <pageSetup paperSize="9" scale="45" fitToHeight="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E84"/>
  <sheetViews>
    <sheetView zoomScale="85" zoomScaleNormal="85" workbookViewId="0">
      <pane ySplit="2" topLeftCell="A3" activePane="bottomLeft" state="frozen"/>
      <selection pane="bottomLeft" activeCell="A55" sqref="A55"/>
    </sheetView>
  </sheetViews>
  <sheetFormatPr defaultColWidth="9.109375" defaultRowHeight="14.4" x14ac:dyDescent="0.3"/>
  <cols>
    <col min="1" max="1" width="19.44140625" style="132" customWidth="1"/>
    <col min="2" max="2" width="29.33203125" style="118" customWidth="1"/>
    <col min="3" max="3" width="44.88671875" style="118" customWidth="1"/>
    <col min="4" max="4" width="101.6640625" style="118" customWidth="1"/>
    <col min="5" max="5" width="15.44140625" style="118" customWidth="1"/>
    <col min="6" max="16384" width="9.109375" style="118"/>
  </cols>
  <sheetData>
    <row r="2" spans="1:5" ht="26.4" x14ac:dyDescent="0.3">
      <c r="A2" s="116" t="s">
        <v>435</v>
      </c>
      <c r="B2" s="117" t="s">
        <v>295</v>
      </c>
      <c r="C2" s="117" t="s">
        <v>461</v>
      </c>
      <c r="D2" s="117" t="s">
        <v>462</v>
      </c>
      <c r="E2" s="117" t="s">
        <v>507</v>
      </c>
    </row>
    <row r="3" spans="1:5" ht="39.6" x14ac:dyDescent="0.3">
      <c r="A3" s="119"/>
      <c r="B3" s="120" t="s">
        <v>453</v>
      </c>
      <c r="C3" s="120" t="s">
        <v>478</v>
      </c>
      <c r="D3" s="120"/>
      <c r="E3" s="121"/>
    </row>
    <row r="4" spans="1:5" ht="39.6" x14ac:dyDescent="0.3">
      <c r="A4" s="148">
        <v>1</v>
      </c>
      <c r="B4" s="122"/>
      <c r="C4" s="122" t="s">
        <v>22</v>
      </c>
      <c r="D4" s="122" t="s">
        <v>512</v>
      </c>
      <c r="E4" s="123"/>
    </row>
    <row r="5" spans="1:5" x14ac:dyDescent="0.3">
      <c r="A5" s="124" t="s">
        <v>489</v>
      </c>
      <c r="B5" s="103"/>
      <c r="C5" s="103" t="s">
        <v>490</v>
      </c>
      <c r="D5" s="103"/>
      <c r="E5" s="125">
        <v>100</v>
      </c>
    </row>
    <row r="6" spans="1:5" x14ac:dyDescent="0.3">
      <c r="A6" s="124" t="s">
        <v>491</v>
      </c>
      <c r="B6" s="103"/>
      <c r="C6" s="103" t="s">
        <v>492</v>
      </c>
      <c r="D6" s="103"/>
      <c r="E6" s="125">
        <v>100</v>
      </c>
    </row>
    <row r="7" spans="1:5" x14ac:dyDescent="0.3">
      <c r="A7" s="124" t="s">
        <v>493</v>
      </c>
      <c r="B7" s="103"/>
      <c r="C7" s="103" t="s">
        <v>494</v>
      </c>
      <c r="D7" s="103"/>
      <c r="E7" s="125">
        <v>100</v>
      </c>
    </row>
    <row r="8" spans="1:5" ht="158.4" x14ac:dyDescent="0.3">
      <c r="A8" s="154">
        <f>A4+1</f>
        <v>2</v>
      </c>
      <c r="B8" s="146"/>
      <c r="C8" s="122" t="s">
        <v>479</v>
      </c>
      <c r="D8" s="122" t="s">
        <v>513</v>
      </c>
      <c r="E8" s="147"/>
    </row>
    <row r="9" spans="1:5" s="128" customFormat="1" x14ac:dyDescent="0.3">
      <c r="A9" s="124" t="s">
        <v>495</v>
      </c>
      <c r="B9" s="103"/>
      <c r="C9" s="103" t="s">
        <v>490</v>
      </c>
      <c r="D9" s="103"/>
      <c r="E9" s="125">
        <v>200</v>
      </c>
    </row>
    <row r="10" spans="1:5" s="128" customFormat="1" x14ac:dyDescent="0.3">
      <c r="A10" s="124" t="s">
        <v>496</v>
      </c>
      <c r="B10" s="103"/>
      <c r="C10" s="103" t="s">
        <v>492</v>
      </c>
      <c r="D10" s="103"/>
      <c r="E10" s="125">
        <v>200</v>
      </c>
    </row>
    <row r="11" spans="1:5" s="128" customFormat="1" x14ac:dyDescent="0.3">
      <c r="A11" s="124" t="s">
        <v>497</v>
      </c>
      <c r="B11" s="103"/>
      <c r="C11" s="103" t="s">
        <v>494</v>
      </c>
      <c r="D11" s="103"/>
      <c r="E11" s="125">
        <v>200</v>
      </c>
    </row>
    <row r="12" spans="1:5" ht="92.4" x14ac:dyDescent="0.3">
      <c r="A12" s="154">
        <f>A8+1</f>
        <v>3</v>
      </c>
      <c r="B12" s="146"/>
      <c r="C12" s="122" t="s">
        <v>511</v>
      </c>
      <c r="D12" s="122" t="s">
        <v>514</v>
      </c>
      <c r="E12" s="147"/>
    </row>
    <row r="13" spans="1:5" x14ac:dyDescent="0.3">
      <c r="A13" s="124" t="s">
        <v>498</v>
      </c>
      <c r="B13" s="103"/>
      <c r="C13" s="103" t="s">
        <v>490</v>
      </c>
      <c r="D13" s="103"/>
      <c r="E13" s="125">
        <v>200</v>
      </c>
    </row>
    <row r="14" spans="1:5" x14ac:dyDescent="0.3">
      <c r="A14" s="124" t="s">
        <v>499</v>
      </c>
      <c r="B14" s="103"/>
      <c r="C14" s="103" t="s">
        <v>492</v>
      </c>
      <c r="D14" s="103"/>
      <c r="E14" s="125">
        <v>200</v>
      </c>
    </row>
    <row r="15" spans="1:5" x14ac:dyDescent="0.3">
      <c r="A15" s="124" t="s">
        <v>342</v>
      </c>
      <c r="B15" s="103"/>
      <c r="C15" s="103" t="s">
        <v>494</v>
      </c>
      <c r="D15" s="103"/>
      <c r="E15" s="125">
        <v>200</v>
      </c>
    </row>
    <row r="16" spans="1:5" ht="237.6" x14ac:dyDescent="0.3">
      <c r="A16" s="154">
        <f>A12+1</f>
        <v>4</v>
      </c>
      <c r="B16" s="122"/>
      <c r="C16" s="122" t="s">
        <v>480</v>
      </c>
      <c r="D16" s="122" t="s">
        <v>515</v>
      </c>
      <c r="E16" s="123"/>
    </row>
    <row r="17" spans="1:5" x14ac:dyDescent="0.3">
      <c r="A17" s="124" t="s">
        <v>347</v>
      </c>
      <c r="B17" s="104"/>
      <c r="C17" s="103" t="s">
        <v>490</v>
      </c>
      <c r="D17" s="103"/>
      <c r="E17" s="125">
        <v>300</v>
      </c>
    </row>
    <row r="18" spans="1:5" x14ac:dyDescent="0.3">
      <c r="A18" s="124" t="s">
        <v>348</v>
      </c>
      <c r="B18" s="104"/>
      <c r="C18" s="103" t="s">
        <v>492</v>
      </c>
      <c r="D18" s="103"/>
      <c r="E18" s="125">
        <v>300</v>
      </c>
    </row>
    <row r="19" spans="1:5" x14ac:dyDescent="0.3">
      <c r="A19" s="124" t="s">
        <v>349</v>
      </c>
      <c r="B19" s="104"/>
      <c r="C19" s="103" t="s">
        <v>494</v>
      </c>
      <c r="D19" s="103"/>
      <c r="E19" s="125">
        <v>300</v>
      </c>
    </row>
    <row r="20" spans="1:5" x14ac:dyDescent="0.3">
      <c r="A20" s="119"/>
      <c r="B20" s="120" t="s">
        <v>434</v>
      </c>
      <c r="C20" s="120" t="s">
        <v>408</v>
      </c>
      <c r="D20" s="120"/>
      <c r="E20" s="126"/>
    </row>
    <row r="21" spans="1:5" ht="26.4" x14ac:dyDescent="0.3">
      <c r="A21" s="154">
        <f>A16+1</f>
        <v>5</v>
      </c>
      <c r="B21" s="122"/>
      <c r="C21" s="122" t="s">
        <v>437</v>
      </c>
      <c r="D21" s="122" t="s">
        <v>516</v>
      </c>
      <c r="E21" s="123">
        <v>50</v>
      </c>
    </row>
    <row r="22" spans="1:5" ht="26.4" x14ac:dyDescent="0.3">
      <c r="A22" s="148">
        <f>A21</f>
        <v>5</v>
      </c>
      <c r="B22" s="122"/>
      <c r="C22" s="122" t="s">
        <v>438</v>
      </c>
      <c r="D22" s="122" t="s">
        <v>517</v>
      </c>
      <c r="E22" s="123">
        <v>250</v>
      </c>
    </row>
    <row r="23" spans="1:5" ht="26.4" x14ac:dyDescent="0.3">
      <c r="A23" s="148">
        <f t="shared" ref="A23:A25" si="0">A22</f>
        <v>5</v>
      </c>
      <c r="B23" s="122"/>
      <c r="C23" s="122" t="s">
        <v>454</v>
      </c>
      <c r="D23" s="122" t="s">
        <v>518</v>
      </c>
      <c r="E23" s="123">
        <v>220</v>
      </c>
    </row>
    <row r="24" spans="1:5" ht="79.2" x14ac:dyDescent="0.3">
      <c r="A24" s="148">
        <f t="shared" si="0"/>
        <v>5</v>
      </c>
      <c r="B24" s="122"/>
      <c r="C24" s="122" t="s">
        <v>440</v>
      </c>
      <c r="D24" s="122" t="s">
        <v>519</v>
      </c>
      <c r="E24" s="123">
        <v>15</v>
      </c>
    </row>
    <row r="25" spans="1:5" ht="39.6" x14ac:dyDescent="0.3">
      <c r="A25" s="148">
        <f t="shared" si="0"/>
        <v>5</v>
      </c>
      <c r="B25" s="122"/>
      <c r="C25" s="122" t="s">
        <v>439</v>
      </c>
      <c r="D25" s="122" t="s">
        <v>520</v>
      </c>
      <c r="E25" s="123">
        <v>30</v>
      </c>
    </row>
    <row r="26" spans="1:5" x14ac:dyDescent="0.3">
      <c r="A26" s="119"/>
      <c r="B26" s="120" t="s">
        <v>442</v>
      </c>
      <c r="C26" s="120" t="s">
        <v>444</v>
      </c>
      <c r="D26" s="120"/>
      <c r="E26" s="126"/>
    </row>
    <row r="27" spans="1:5" ht="39.6" x14ac:dyDescent="0.3">
      <c r="A27" s="148">
        <f>A25+1</f>
        <v>6</v>
      </c>
      <c r="B27" s="122" t="s">
        <v>500</v>
      </c>
      <c r="C27" s="122" t="s">
        <v>445</v>
      </c>
      <c r="D27" s="122" t="s">
        <v>541</v>
      </c>
      <c r="E27" s="123">
        <v>800</v>
      </c>
    </row>
    <row r="28" spans="1:5" ht="92.4" x14ac:dyDescent="0.3">
      <c r="A28" s="148">
        <f>A27+1</f>
        <v>7</v>
      </c>
      <c r="B28" s="122"/>
      <c r="C28" s="122" t="s">
        <v>486</v>
      </c>
      <c r="D28" s="122" t="s">
        <v>524</v>
      </c>
      <c r="E28" s="123"/>
    </row>
    <row r="29" spans="1:5" ht="92.4" x14ac:dyDescent="0.3">
      <c r="A29" s="148">
        <f>A28+1</f>
        <v>8</v>
      </c>
      <c r="B29" s="122"/>
      <c r="C29" s="122" t="s">
        <v>446</v>
      </c>
      <c r="D29" s="122" t="s">
        <v>522</v>
      </c>
      <c r="E29" s="123"/>
    </row>
    <row r="30" spans="1:5" x14ac:dyDescent="0.3">
      <c r="A30" s="127" t="s">
        <v>366</v>
      </c>
      <c r="B30" s="103"/>
      <c r="C30" s="103" t="s">
        <v>501</v>
      </c>
      <c r="D30" s="103"/>
      <c r="E30" s="125">
        <v>500</v>
      </c>
    </row>
    <row r="31" spans="1:5" x14ac:dyDescent="0.3">
      <c r="A31" s="127" t="s">
        <v>367</v>
      </c>
      <c r="B31" s="103"/>
      <c r="C31" s="103" t="s">
        <v>502</v>
      </c>
      <c r="D31" s="103"/>
      <c r="E31" s="125">
        <v>500</v>
      </c>
    </row>
    <row r="32" spans="1:5" x14ac:dyDescent="0.3">
      <c r="A32" s="127" t="s">
        <v>368</v>
      </c>
      <c r="B32" s="103"/>
      <c r="C32" s="103" t="s">
        <v>503</v>
      </c>
      <c r="D32" s="103"/>
      <c r="E32" s="125">
        <v>500</v>
      </c>
    </row>
    <row r="33" spans="1:5" ht="145.19999999999999" x14ac:dyDescent="0.3">
      <c r="A33" s="148">
        <f>A29+1</f>
        <v>9</v>
      </c>
      <c r="B33" s="122"/>
      <c r="C33" s="122" t="s">
        <v>464</v>
      </c>
      <c r="D33" s="122" t="s">
        <v>523</v>
      </c>
      <c r="E33" s="123">
        <v>50</v>
      </c>
    </row>
    <row r="34" spans="1:5" ht="26.4" x14ac:dyDescent="0.3">
      <c r="A34" s="148">
        <f>A33+1</f>
        <v>10</v>
      </c>
      <c r="B34" s="122"/>
      <c r="C34" s="122" t="s">
        <v>463</v>
      </c>
      <c r="D34" s="122" t="s">
        <v>543</v>
      </c>
      <c r="E34" s="123">
        <v>10</v>
      </c>
    </row>
    <row r="35" spans="1:5" ht="52.8" x14ac:dyDescent="0.3">
      <c r="A35" s="119"/>
      <c r="B35" s="120" t="s">
        <v>443</v>
      </c>
      <c r="C35" s="120" t="s">
        <v>448</v>
      </c>
      <c r="D35" s="120"/>
      <c r="E35" s="126"/>
    </row>
    <row r="36" spans="1:5" s="128" customFormat="1" ht="52.8" x14ac:dyDescent="0.3">
      <c r="A36" s="148">
        <f>A34+1</f>
        <v>11</v>
      </c>
      <c r="B36" s="122" t="s">
        <v>504</v>
      </c>
      <c r="C36" s="122" t="s">
        <v>447</v>
      </c>
      <c r="D36" s="122" t="s">
        <v>540</v>
      </c>
      <c r="E36" s="123">
        <v>100</v>
      </c>
    </row>
    <row r="37" spans="1:5" s="128" customFormat="1" ht="105.6" x14ac:dyDescent="0.3">
      <c r="A37" s="148">
        <f>A36+1</f>
        <v>12</v>
      </c>
      <c r="B37" s="122"/>
      <c r="C37" s="122" t="s">
        <v>487</v>
      </c>
      <c r="D37" s="122" t="s">
        <v>527</v>
      </c>
      <c r="E37" s="123">
        <v>100</v>
      </c>
    </row>
    <row r="38" spans="1:5" s="128" customFormat="1" ht="171.6" x14ac:dyDescent="0.3">
      <c r="A38" s="148">
        <f>A37+1</f>
        <v>13</v>
      </c>
      <c r="B38" s="122"/>
      <c r="C38" s="122" t="s">
        <v>465</v>
      </c>
      <c r="D38" s="122" t="s">
        <v>526</v>
      </c>
      <c r="E38" s="123">
        <v>100</v>
      </c>
    </row>
    <row r="39" spans="1:5" s="128" customFormat="1" ht="26.4" x14ac:dyDescent="0.3">
      <c r="A39" s="148">
        <f>A38+1</f>
        <v>14</v>
      </c>
      <c r="B39" s="122"/>
      <c r="C39" s="122" t="s">
        <v>463</v>
      </c>
      <c r="D39" s="122" t="s">
        <v>543</v>
      </c>
      <c r="E39" s="123">
        <v>10</v>
      </c>
    </row>
    <row r="40" spans="1:5" ht="37.950000000000003" customHeight="1" x14ac:dyDescent="0.3">
      <c r="A40" s="119"/>
      <c r="B40" s="120" t="s">
        <v>151</v>
      </c>
      <c r="C40" s="120" t="s">
        <v>449</v>
      </c>
      <c r="D40" s="120"/>
      <c r="E40" s="126"/>
    </row>
    <row r="41" spans="1:5" s="128" customFormat="1" ht="39.6" x14ac:dyDescent="0.3">
      <c r="A41" s="148">
        <f>A39+1</f>
        <v>15</v>
      </c>
      <c r="B41" s="122" t="s">
        <v>504</v>
      </c>
      <c r="C41" s="122" t="s">
        <v>125</v>
      </c>
      <c r="D41" s="122" t="s">
        <v>539</v>
      </c>
      <c r="E41" s="123">
        <v>50</v>
      </c>
    </row>
    <row r="42" spans="1:5" s="128" customFormat="1" ht="92.4" x14ac:dyDescent="0.3">
      <c r="A42" s="148">
        <f>A41+1</f>
        <v>16</v>
      </c>
      <c r="B42" s="122"/>
      <c r="C42" s="122" t="s">
        <v>488</v>
      </c>
      <c r="D42" s="122" t="s">
        <v>529</v>
      </c>
      <c r="E42" s="123">
        <v>30</v>
      </c>
    </row>
    <row r="43" spans="1:5" s="128" customFormat="1" ht="79.2" x14ac:dyDescent="0.3">
      <c r="A43" s="148">
        <f>A42+1</f>
        <v>17</v>
      </c>
      <c r="B43" s="122"/>
      <c r="C43" s="122" t="s">
        <v>466</v>
      </c>
      <c r="D43" s="122" t="s">
        <v>528</v>
      </c>
      <c r="E43" s="123">
        <v>20</v>
      </c>
    </row>
    <row r="44" spans="1:5" s="128" customFormat="1" ht="52.8" x14ac:dyDescent="0.3">
      <c r="A44" s="148">
        <f t="shared" ref="A44:A46" si="1">A43+1</f>
        <v>18</v>
      </c>
      <c r="B44" s="122"/>
      <c r="C44" s="122" t="s">
        <v>441</v>
      </c>
      <c r="D44" s="122" t="s">
        <v>530</v>
      </c>
      <c r="E44" s="123">
        <v>20</v>
      </c>
    </row>
    <row r="45" spans="1:5" s="128" customFormat="1" ht="171.6" x14ac:dyDescent="0.3">
      <c r="A45" s="148">
        <f t="shared" si="1"/>
        <v>19</v>
      </c>
      <c r="B45" s="122"/>
      <c r="C45" s="122" t="s">
        <v>339</v>
      </c>
      <c r="D45" s="122" t="s">
        <v>531</v>
      </c>
      <c r="E45" s="123">
        <v>20</v>
      </c>
    </row>
    <row r="46" spans="1:5" s="128" customFormat="1" ht="26.4" x14ac:dyDescent="0.3">
      <c r="A46" s="148">
        <f t="shared" si="1"/>
        <v>20</v>
      </c>
      <c r="B46" s="122"/>
      <c r="C46" s="122" t="s">
        <v>463</v>
      </c>
      <c r="D46" s="122" t="s">
        <v>543</v>
      </c>
      <c r="E46" s="123">
        <v>10</v>
      </c>
    </row>
    <row r="47" spans="1:5" x14ac:dyDescent="0.3">
      <c r="A47" s="119"/>
      <c r="B47" s="120" t="s">
        <v>152</v>
      </c>
      <c r="C47" s="120" t="s">
        <v>450</v>
      </c>
      <c r="D47" s="120"/>
      <c r="E47" s="126"/>
    </row>
    <row r="48" spans="1:5" x14ac:dyDescent="0.3">
      <c r="A48" s="148">
        <f>A46+1</f>
        <v>21</v>
      </c>
      <c r="B48" s="122" t="s">
        <v>504</v>
      </c>
      <c r="C48" s="122" t="s">
        <v>473</v>
      </c>
      <c r="D48" s="122" t="s">
        <v>473</v>
      </c>
      <c r="E48" s="123">
        <v>50</v>
      </c>
    </row>
    <row r="49" spans="1:5" ht="132" x14ac:dyDescent="0.3">
      <c r="A49" s="148">
        <f>A48+1</f>
        <v>22</v>
      </c>
      <c r="B49" s="122"/>
      <c r="C49" s="122" t="s">
        <v>467</v>
      </c>
      <c r="D49" s="122" t="s">
        <v>532</v>
      </c>
      <c r="E49" s="123">
        <v>20</v>
      </c>
    </row>
    <row r="50" spans="1:5" ht="184.8" x14ac:dyDescent="0.3">
      <c r="A50" s="148">
        <f>A49+1</f>
        <v>23</v>
      </c>
      <c r="B50" s="122"/>
      <c r="C50" s="122" t="s">
        <v>468</v>
      </c>
      <c r="D50" s="122" t="s">
        <v>533</v>
      </c>
      <c r="E50" s="123">
        <v>20</v>
      </c>
    </row>
    <row r="51" spans="1:5" ht="47.25" customHeight="1" x14ac:dyDescent="0.3">
      <c r="A51" s="129"/>
      <c r="B51" s="120" t="s">
        <v>150</v>
      </c>
      <c r="C51" s="120" t="s">
        <v>477</v>
      </c>
      <c r="D51" s="120"/>
      <c r="E51" s="126"/>
    </row>
    <row r="52" spans="1:5" s="128" customFormat="1" ht="39.6" x14ac:dyDescent="0.3">
      <c r="A52" s="148">
        <f>A50+1</f>
        <v>24</v>
      </c>
      <c r="B52" s="122" t="s">
        <v>504</v>
      </c>
      <c r="C52" s="122" t="s">
        <v>505</v>
      </c>
      <c r="D52" s="122" t="s">
        <v>538</v>
      </c>
      <c r="E52" s="123">
        <v>20</v>
      </c>
    </row>
    <row r="53" spans="1:5" s="128" customFormat="1" ht="105.6" x14ac:dyDescent="0.3">
      <c r="A53" s="148">
        <f>A52+1</f>
        <v>25</v>
      </c>
      <c r="B53" s="122"/>
      <c r="C53" s="122" t="s">
        <v>474</v>
      </c>
      <c r="D53" s="122" t="s">
        <v>535</v>
      </c>
      <c r="E53" s="123">
        <v>20</v>
      </c>
    </row>
    <row r="54" spans="1:5" s="128" customFormat="1" ht="105.6" x14ac:dyDescent="0.3">
      <c r="A54" s="148">
        <f>A53+1</f>
        <v>26</v>
      </c>
      <c r="B54" s="122"/>
      <c r="C54" s="122" t="s">
        <v>475</v>
      </c>
      <c r="D54" s="122" t="s">
        <v>536</v>
      </c>
      <c r="E54" s="123"/>
    </row>
    <row r="55" spans="1:5" x14ac:dyDescent="0.3">
      <c r="A55" s="127" t="s">
        <v>554</v>
      </c>
      <c r="B55" s="103"/>
      <c r="C55" s="103" t="s">
        <v>501</v>
      </c>
      <c r="D55" s="103"/>
      <c r="E55" s="125">
        <v>5</v>
      </c>
    </row>
    <row r="56" spans="1:5" x14ac:dyDescent="0.3">
      <c r="A56" s="127" t="s">
        <v>555</v>
      </c>
      <c r="B56" s="103"/>
      <c r="C56" s="103" t="s">
        <v>502</v>
      </c>
      <c r="D56" s="103"/>
      <c r="E56" s="125">
        <v>5</v>
      </c>
    </row>
    <row r="57" spans="1:5" x14ac:dyDescent="0.3">
      <c r="A57" s="127" t="s">
        <v>556</v>
      </c>
      <c r="B57" s="103"/>
      <c r="C57" s="103" t="s">
        <v>503</v>
      </c>
      <c r="D57" s="103"/>
      <c r="E57" s="125">
        <v>5</v>
      </c>
    </row>
    <row r="58" spans="1:5" s="128" customFormat="1" ht="132" x14ac:dyDescent="0.3">
      <c r="A58" s="148">
        <f>A54+1</f>
        <v>27</v>
      </c>
      <c r="B58" s="122"/>
      <c r="C58" s="122" t="s">
        <v>476</v>
      </c>
      <c r="D58" s="122" t="s">
        <v>537</v>
      </c>
      <c r="E58" s="123">
        <v>20</v>
      </c>
    </row>
    <row r="59" spans="1:5" s="128" customFormat="1" ht="26.4" x14ac:dyDescent="0.3">
      <c r="A59" s="148">
        <f>A58+1</f>
        <v>28</v>
      </c>
      <c r="B59" s="122"/>
      <c r="C59" s="122" t="s">
        <v>463</v>
      </c>
      <c r="D59" s="122" t="s">
        <v>543</v>
      </c>
      <c r="E59" s="123">
        <v>5</v>
      </c>
    </row>
    <row r="60" spans="1:5" x14ac:dyDescent="0.3">
      <c r="A60" s="119"/>
      <c r="B60" s="120" t="s">
        <v>434</v>
      </c>
      <c r="C60" s="120" t="s">
        <v>451</v>
      </c>
      <c r="D60" s="120"/>
      <c r="E60" s="126"/>
    </row>
    <row r="61" spans="1:5" ht="39.6" x14ac:dyDescent="0.3">
      <c r="A61" s="148">
        <f>A59+1</f>
        <v>29</v>
      </c>
      <c r="B61" s="122"/>
      <c r="C61" s="122" t="s">
        <v>469</v>
      </c>
      <c r="D61" s="122" t="s">
        <v>544</v>
      </c>
      <c r="E61" s="123">
        <v>20</v>
      </c>
    </row>
    <row r="62" spans="1:5" ht="105.6" x14ac:dyDescent="0.3">
      <c r="A62" s="148">
        <f>A61+1</f>
        <v>30</v>
      </c>
      <c r="B62" s="122"/>
      <c r="C62" s="122" t="s">
        <v>470</v>
      </c>
      <c r="D62" s="122" t="s">
        <v>546</v>
      </c>
      <c r="E62" s="123">
        <v>20</v>
      </c>
    </row>
    <row r="63" spans="1:5" ht="66" x14ac:dyDescent="0.3">
      <c r="A63" s="148">
        <f t="shared" ref="A63:A64" si="2">A62+1</f>
        <v>31</v>
      </c>
      <c r="B63" s="122"/>
      <c r="C63" s="122" t="s">
        <v>471</v>
      </c>
      <c r="D63" s="122" t="s">
        <v>545</v>
      </c>
      <c r="E63" s="123">
        <v>20</v>
      </c>
    </row>
    <row r="64" spans="1:5" ht="26.4" x14ac:dyDescent="0.3">
      <c r="A64" s="148">
        <f t="shared" si="2"/>
        <v>32</v>
      </c>
      <c r="B64" s="122"/>
      <c r="C64" s="122" t="s">
        <v>463</v>
      </c>
      <c r="D64" s="122" t="s">
        <v>543</v>
      </c>
      <c r="E64" s="123">
        <v>5</v>
      </c>
    </row>
    <row r="65" spans="1:5" ht="26.4" x14ac:dyDescent="0.3">
      <c r="A65" s="119"/>
      <c r="B65" s="121" t="s">
        <v>13</v>
      </c>
      <c r="C65" s="120" t="s">
        <v>452</v>
      </c>
      <c r="D65" s="120"/>
      <c r="E65" s="126"/>
    </row>
    <row r="66" spans="1:5" ht="237.6" x14ac:dyDescent="0.3">
      <c r="A66" s="148">
        <f>A64+1</f>
        <v>33</v>
      </c>
      <c r="B66" s="122"/>
      <c r="C66" s="122" t="s">
        <v>335</v>
      </c>
      <c r="D66" s="122" t="s">
        <v>547</v>
      </c>
      <c r="E66" s="123">
        <v>10</v>
      </c>
    </row>
    <row r="67" spans="1:5" x14ac:dyDescent="0.3">
      <c r="A67" s="148">
        <f>A66+1</f>
        <v>34</v>
      </c>
      <c r="B67" s="122" t="s">
        <v>504</v>
      </c>
      <c r="C67" s="122" t="s">
        <v>327</v>
      </c>
      <c r="D67" s="122" t="s">
        <v>327</v>
      </c>
      <c r="E67" s="123">
        <v>10</v>
      </c>
    </row>
    <row r="68" spans="1:5" ht="92.4" x14ac:dyDescent="0.3">
      <c r="A68" s="148">
        <f t="shared" ref="A68:A69" si="3">A67+1</f>
        <v>35</v>
      </c>
      <c r="B68" s="122"/>
      <c r="C68" s="122" t="s">
        <v>472</v>
      </c>
      <c r="D68" s="122" t="s">
        <v>548</v>
      </c>
      <c r="E68" s="123">
        <v>10</v>
      </c>
    </row>
    <row r="69" spans="1:5" ht="26.4" x14ac:dyDescent="0.3">
      <c r="A69" s="148">
        <f t="shared" si="3"/>
        <v>36</v>
      </c>
      <c r="B69" s="122"/>
      <c r="C69" s="122" t="s">
        <v>463</v>
      </c>
      <c r="D69" s="122" t="s">
        <v>543</v>
      </c>
      <c r="E69" s="123">
        <v>5</v>
      </c>
    </row>
    <row r="70" spans="1:5" x14ac:dyDescent="0.3">
      <c r="A70" s="119"/>
      <c r="B70" s="121" t="s">
        <v>13</v>
      </c>
      <c r="C70" s="120" t="s">
        <v>552</v>
      </c>
      <c r="D70" s="120"/>
      <c r="E70" s="126"/>
    </row>
    <row r="71" spans="1:5" x14ac:dyDescent="0.3">
      <c r="A71" s="130"/>
      <c r="B71" s="98" t="s">
        <v>13</v>
      </c>
      <c r="C71" s="99" t="s">
        <v>186</v>
      </c>
      <c r="D71" s="99"/>
      <c r="E71" s="100"/>
    </row>
    <row r="72" spans="1:5" ht="66" x14ac:dyDescent="0.3">
      <c r="A72" s="270">
        <f>A69+1</f>
        <v>37</v>
      </c>
      <c r="B72" s="273"/>
      <c r="C72" s="122" t="s">
        <v>187</v>
      </c>
      <c r="D72" s="276" t="s">
        <v>455</v>
      </c>
      <c r="E72" s="269">
        <v>20</v>
      </c>
    </row>
    <row r="73" spans="1:5" ht="92.4" x14ac:dyDescent="0.3">
      <c r="A73" s="271"/>
      <c r="B73" s="274"/>
      <c r="C73" s="122" t="s">
        <v>482</v>
      </c>
      <c r="D73" s="277"/>
      <c r="E73" s="269"/>
    </row>
    <row r="74" spans="1:5" ht="79.2" x14ac:dyDescent="0.3">
      <c r="A74" s="272"/>
      <c r="B74" s="275"/>
      <c r="C74" s="122" t="s">
        <v>483</v>
      </c>
      <c r="D74" s="278"/>
      <c r="E74" s="269"/>
    </row>
    <row r="75" spans="1:5" ht="26.4" x14ac:dyDescent="0.3">
      <c r="A75" s="130"/>
      <c r="B75" s="98" t="s">
        <v>13</v>
      </c>
      <c r="C75" s="99" t="s">
        <v>190</v>
      </c>
      <c r="D75" s="99"/>
      <c r="E75" s="100"/>
    </row>
    <row r="76" spans="1:5" ht="26.4" x14ac:dyDescent="0.3">
      <c r="A76" s="270">
        <f>A72+1</f>
        <v>38</v>
      </c>
      <c r="B76" s="273"/>
      <c r="C76" s="122" t="s">
        <v>191</v>
      </c>
      <c r="D76" s="273" t="s">
        <v>456</v>
      </c>
      <c r="E76" s="269">
        <v>30</v>
      </c>
    </row>
    <row r="77" spans="1:5" ht="26.4" x14ac:dyDescent="0.3">
      <c r="A77" s="272"/>
      <c r="B77" s="275"/>
      <c r="C77" s="122" t="s">
        <v>192</v>
      </c>
      <c r="D77" s="275"/>
      <c r="E77" s="269"/>
    </row>
    <row r="78" spans="1:5" x14ac:dyDescent="0.3">
      <c r="A78" s="130"/>
      <c r="B78" s="98" t="s">
        <v>13</v>
      </c>
      <c r="C78" s="99" t="s">
        <v>193</v>
      </c>
      <c r="D78" s="99"/>
      <c r="E78" s="100"/>
    </row>
    <row r="79" spans="1:5" ht="343.2" x14ac:dyDescent="0.3">
      <c r="A79" s="148">
        <f>A76+1</f>
        <v>39</v>
      </c>
      <c r="B79" s="123"/>
      <c r="C79" s="122" t="s">
        <v>484</v>
      </c>
      <c r="D79" s="122" t="s">
        <v>457</v>
      </c>
      <c r="E79" s="131">
        <v>20</v>
      </c>
    </row>
    <row r="80" spans="1:5" ht="26.4" x14ac:dyDescent="0.3">
      <c r="A80" s="148">
        <f>A79+1</f>
        <v>40</v>
      </c>
      <c r="B80" s="123"/>
      <c r="C80" s="122" t="s">
        <v>216</v>
      </c>
      <c r="D80" s="122" t="s">
        <v>458</v>
      </c>
      <c r="E80" s="131">
        <v>5</v>
      </c>
    </row>
    <row r="81" spans="1:5" x14ac:dyDescent="0.3">
      <c r="A81" s="130"/>
      <c r="B81" s="98" t="s">
        <v>13</v>
      </c>
      <c r="C81" s="99" t="s">
        <v>506</v>
      </c>
      <c r="D81" s="99"/>
      <c r="E81" s="100"/>
    </row>
    <row r="82" spans="1:5" ht="158.4" x14ac:dyDescent="0.3">
      <c r="A82" s="269">
        <f>A80+1</f>
        <v>41</v>
      </c>
      <c r="B82" s="279"/>
      <c r="C82" s="122" t="s">
        <v>485</v>
      </c>
      <c r="D82" s="280" t="s">
        <v>460</v>
      </c>
      <c r="E82" s="269">
        <v>30</v>
      </c>
    </row>
    <row r="83" spans="1:5" x14ac:dyDescent="0.3">
      <c r="A83" s="269"/>
      <c r="B83" s="279"/>
      <c r="C83" s="122" t="s">
        <v>197</v>
      </c>
      <c r="D83" s="280"/>
      <c r="E83" s="269"/>
    </row>
    <row r="84" spans="1:5" ht="52.8" x14ac:dyDescent="0.3">
      <c r="A84" s="269"/>
      <c r="B84" s="279"/>
      <c r="C84" s="122" t="s">
        <v>459</v>
      </c>
      <c r="D84" s="280"/>
      <c r="E84" s="269"/>
    </row>
  </sheetData>
  <autoFilter ref="A2:E85" xr:uid="{00000000-0009-0000-0000-000005000000}"/>
  <mergeCells count="12">
    <mergeCell ref="E72:E74"/>
    <mergeCell ref="A72:A74"/>
    <mergeCell ref="B72:B74"/>
    <mergeCell ref="D72:D74"/>
    <mergeCell ref="E82:E84"/>
    <mergeCell ref="A76:A77"/>
    <mergeCell ref="B76:B77"/>
    <mergeCell ref="D76:D77"/>
    <mergeCell ref="E76:E77"/>
    <mergeCell ref="A82:A84"/>
    <mergeCell ref="B82:B84"/>
    <mergeCell ref="D82:D84"/>
  </mergeCells>
  <pageMargins left="0.70866141732283472" right="0.70866141732283472" top="0.74803149606299213" bottom="0.74803149606299213" header="0.31496062992125984" footer="0.31496062992125984"/>
  <pageSetup paperSize="9" scale="53" fitToHeight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67"/>
  <sheetViews>
    <sheetView tabSelected="1" view="pageBreakPreview" zoomScale="56" zoomScaleNormal="85" zoomScaleSheetLayoutView="56" workbookViewId="0">
      <selection sqref="A1:D1"/>
    </sheetView>
  </sheetViews>
  <sheetFormatPr defaultColWidth="9.109375" defaultRowHeight="13.2" outlineLevelRow="2" x14ac:dyDescent="0.3"/>
  <cols>
    <col min="1" max="1" width="11.44140625" style="162" customWidth="1"/>
    <col min="2" max="2" width="22.6640625" style="186" customWidth="1"/>
    <col min="3" max="3" width="125.5546875" style="163" customWidth="1"/>
    <col min="4" max="4" width="17.44140625" style="163" customWidth="1"/>
    <col min="5" max="5" width="19.33203125" style="163" customWidth="1"/>
    <col min="6" max="7" width="18.33203125" style="163" customWidth="1"/>
    <col min="8" max="16384" width="9.109375" style="163"/>
  </cols>
  <sheetData>
    <row r="1" spans="1:7" ht="30.6" customHeight="1" x14ac:dyDescent="0.3">
      <c r="A1" s="335" t="s">
        <v>818</v>
      </c>
      <c r="B1" s="335"/>
      <c r="C1" s="335"/>
      <c r="D1" s="335"/>
      <c r="E1" s="336"/>
      <c r="F1" s="337"/>
      <c r="G1" s="337"/>
    </row>
    <row r="2" spans="1:7" ht="60.6" customHeight="1" x14ac:dyDescent="0.3">
      <c r="A2" s="338" t="s">
        <v>819</v>
      </c>
      <c r="B2" s="338"/>
      <c r="C2" s="338"/>
      <c r="D2" s="338"/>
      <c r="E2" s="338"/>
    </row>
    <row r="3" spans="1:7" ht="30.6" customHeight="1" x14ac:dyDescent="0.3">
      <c r="B3" s="199"/>
    </row>
    <row r="4" spans="1:7" ht="13.8" thickBot="1" x14ac:dyDescent="0.35">
      <c r="B4" s="199"/>
    </row>
    <row r="5" spans="1:7" ht="143.4" customHeight="1" thickBot="1" x14ac:dyDescent="0.35">
      <c r="A5" s="343" t="s">
        <v>771</v>
      </c>
      <c r="B5" s="345" t="s">
        <v>772</v>
      </c>
      <c r="C5" s="317" t="s">
        <v>557</v>
      </c>
      <c r="D5" s="319" t="s">
        <v>559</v>
      </c>
      <c r="E5" s="320"/>
      <c r="F5" s="319" t="s">
        <v>820</v>
      </c>
      <c r="G5" s="320"/>
    </row>
    <row r="6" spans="1:7" s="167" customFormat="1" ht="119.4" customHeight="1" x14ac:dyDescent="0.3">
      <c r="A6" s="344"/>
      <c r="B6" s="346"/>
      <c r="C6" s="318"/>
      <c r="D6" s="184" t="s">
        <v>560</v>
      </c>
      <c r="E6" s="184" t="s">
        <v>561</v>
      </c>
      <c r="F6" s="197" t="s">
        <v>821</v>
      </c>
      <c r="G6" s="197" t="s">
        <v>822</v>
      </c>
    </row>
    <row r="7" spans="1:7" s="167" customFormat="1" ht="40.65" customHeight="1" x14ac:dyDescent="0.3">
      <c r="A7" s="182" t="s">
        <v>495</v>
      </c>
      <c r="B7" s="309" t="s">
        <v>816</v>
      </c>
      <c r="C7" s="321"/>
      <c r="D7" s="191" t="s">
        <v>677</v>
      </c>
      <c r="E7" s="191">
        <v>1</v>
      </c>
      <c r="F7" s="339">
        <f>G8</f>
        <v>0</v>
      </c>
      <c r="G7" s="339"/>
    </row>
    <row r="8" spans="1:7" s="167" customFormat="1" ht="191.4" customHeight="1" outlineLevel="1" x14ac:dyDescent="0.3">
      <c r="A8" s="172"/>
      <c r="B8" s="176" t="s">
        <v>734</v>
      </c>
      <c r="C8" s="156" t="s">
        <v>729</v>
      </c>
      <c r="D8" s="183" t="s">
        <v>674</v>
      </c>
      <c r="E8" s="183">
        <v>1</v>
      </c>
      <c r="F8" s="200">
        <v>0</v>
      </c>
      <c r="G8" s="200">
        <f>F8*E8</f>
        <v>0</v>
      </c>
    </row>
    <row r="9" spans="1:7" s="167" customFormat="1" ht="17.399999999999999" x14ac:dyDescent="0.3">
      <c r="A9" s="158" t="s">
        <v>496</v>
      </c>
      <c r="B9" s="309" t="s">
        <v>688</v>
      </c>
      <c r="C9" s="310"/>
      <c r="D9" s="191" t="s">
        <v>677</v>
      </c>
      <c r="E9" s="191">
        <v>1</v>
      </c>
      <c r="F9" s="284">
        <f>F10+F20+F39</f>
        <v>0</v>
      </c>
      <c r="G9" s="285"/>
    </row>
    <row r="10" spans="1:7" s="167" customFormat="1" ht="16.2" outlineLevel="1" x14ac:dyDescent="0.3">
      <c r="A10" s="127"/>
      <c r="B10" s="187" t="s">
        <v>733</v>
      </c>
      <c r="C10" s="164" t="s">
        <v>689</v>
      </c>
      <c r="D10" s="192" t="s">
        <v>674</v>
      </c>
      <c r="E10" s="192">
        <f>SUM(E11:E19)</f>
        <v>9</v>
      </c>
      <c r="F10" s="301">
        <f>SUM(G11:G19)</f>
        <v>0</v>
      </c>
      <c r="G10" s="302"/>
    </row>
    <row r="11" spans="1:7" s="167" customFormat="1" outlineLevel="2" x14ac:dyDescent="0.3">
      <c r="A11" s="172"/>
      <c r="B11" s="176" t="s">
        <v>740</v>
      </c>
      <c r="C11" s="136" t="s">
        <v>627</v>
      </c>
      <c r="D11" s="183" t="s">
        <v>674</v>
      </c>
      <c r="E11" s="183">
        <v>1</v>
      </c>
      <c r="F11" s="200">
        <v>0</v>
      </c>
      <c r="G11" s="201">
        <f>F11*E11</f>
        <v>0</v>
      </c>
    </row>
    <row r="12" spans="1:7" s="167" customFormat="1" outlineLevel="2" x14ac:dyDescent="0.3">
      <c r="A12" s="172"/>
      <c r="B12" s="176" t="s">
        <v>741</v>
      </c>
      <c r="C12" s="136" t="s">
        <v>628</v>
      </c>
      <c r="D12" s="183" t="s">
        <v>674</v>
      </c>
      <c r="E12" s="183">
        <v>1</v>
      </c>
      <c r="F12" s="200">
        <v>0</v>
      </c>
      <c r="G12" s="201">
        <f t="shared" ref="G12:G19" si="0">F12*E12</f>
        <v>0</v>
      </c>
    </row>
    <row r="13" spans="1:7" s="167" customFormat="1" outlineLevel="2" x14ac:dyDescent="0.3">
      <c r="A13" s="172"/>
      <c r="B13" s="176" t="s">
        <v>742</v>
      </c>
      <c r="C13" s="136" t="s">
        <v>629</v>
      </c>
      <c r="D13" s="183" t="s">
        <v>674</v>
      </c>
      <c r="E13" s="183">
        <v>1</v>
      </c>
      <c r="F13" s="200">
        <v>0</v>
      </c>
      <c r="G13" s="201">
        <f t="shared" si="0"/>
        <v>0</v>
      </c>
    </row>
    <row r="14" spans="1:7" s="167" customFormat="1" outlineLevel="2" x14ac:dyDescent="0.3">
      <c r="A14" s="172"/>
      <c r="B14" s="176" t="s">
        <v>743</v>
      </c>
      <c r="C14" s="136" t="s">
        <v>630</v>
      </c>
      <c r="D14" s="183" t="s">
        <v>674</v>
      </c>
      <c r="E14" s="183">
        <v>1</v>
      </c>
      <c r="F14" s="200">
        <v>0</v>
      </c>
      <c r="G14" s="201">
        <f t="shared" si="0"/>
        <v>0</v>
      </c>
    </row>
    <row r="15" spans="1:7" s="167" customFormat="1" outlineLevel="2" x14ac:dyDescent="0.3">
      <c r="A15" s="172"/>
      <c r="B15" s="176" t="s">
        <v>744</v>
      </c>
      <c r="C15" s="136" t="s">
        <v>631</v>
      </c>
      <c r="D15" s="183" t="s">
        <v>674</v>
      </c>
      <c r="E15" s="183">
        <v>1</v>
      </c>
      <c r="F15" s="200">
        <v>0</v>
      </c>
      <c r="G15" s="201">
        <f t="shared" si="0"/>
        <v>0</v>
      </c>
    </row>
    <row r="16" spans="1:7" s="167" customFormat="1" outlineLevel="2" x14ac:dyDescent="0.3">
      <c r="A16" s="172"/>
      <c r="B16" s="176" t="s">
        <v>745</v>
      </c>
      <c r="C16" s="136" t="s">
        <v>632</v>
      </c>
      <c r="D16" s="183" t="s">
        <v>674</v>
      </c>
      <c r="E16" s="183">
        <v>1</v>
      </c>
      <c r="F16" s="200">
        <v>0</v>
      </c>
      <c r="G16" s="201">
        <f t="shared" si="0"/>
        <v>0</v>
      </c>
    </row>
    <row r="17" spans="1:7" s="167" customFormat="1" outlineLevel="2" x14ac:dyDescent="0.3">
      <c r="A17" s="172"/>
      <c r="B17" s="176" t="s">
        <v>746</v>
      </c>
      <c r="C17" s="136" t="s">
        <v>633</v>
      </c>
      <c r="D17" s="183" t="s">
        <v>674</v>
      </c>
      <c r="E17" s="183">
        <v>1</v>
      </c>
      <c r="F17" s="200">
        <v>0</v>
      </c>
      <c r="G17" s="201">
        <f t="shared" si="0"/>
        <v>0</v>
      </c>
    </row>
    <row r="18" spans="1:7" s="167" customFormat="1" outlineLevel="2" x14ac:dyDescent="0.3">
      <c r="A18" s="172"/>
      <c r="B18" s="176" t="s">
        <v>747</v>
      </c>
      <c r="C18" s="136" t="s">
        <v>634</v>
      </c>
      <c r="D18" s="183" t="s">
        <v>674</v>
      </c>
      <c r="E18" s="183">
        <v>1</v>
      </c>
      <c r="F18" s="200">
        <v>0</v>
      </c>
      <c r="G18" s="201">
        <f t="shared" si="0"/>
        <v>0</v>
      </c>
    </row>
    <row r="19" spans="1:7" s="167" customFormat="1" outlineLevel="2" x14ac:dyDescent="0.3">
      <c r="A19" s="172"/>
      <c r="B19" s="176" t="s">
        <v>748</v>
      </c>
      <c r="C19" s="136" t="s">
        <v>635</v>
      </c>
      <c r="D19" s="183" t="s">
        <v>674</v>
      </c>
      <c r="E19" s="183">
        <v>1</v>
      </c>
      <c r="F19" s="200">
        <v>0</v>
      </c>
      <c r="G19" s="201">
        <f t="shared" si="0"/>
        <v>0</v>
      </c>
    </row>
    <row r="20" spans="1:7" s="167" customFormat="1" ht="32.4" outlineLevel="1" x14ac:dyDescent="0.3">
      <c r="A20" s="172"/>
      <c r="B20" s="187" t="s">
        <v>732</v>
      </c>
      <c r="C20" s="164" t="s">
        <v>695</v>
      </c>
      <c r="D20" s="192" t="s">
        <v>674</v>
      </c>
      <c r="E20" s="192">
        <f>SUM(E21:E37)</f>
        <v>9</v>
      </c>
      <c r="F20" s="301">
        <f>SUM(G21:G37)</f>
        <v>0</v>
      </c>
      <c r="G20" s="302"/>
    </row>
    <row r="21" spans="1:7" s="167" customFormat="1" outlineLevel="2" x14ac:dyDescent="0.3">
      <c r="A21" s="172"/>
      <c r="B21" s="176" t="s">
        <v>749</v>
      </c>
      <c r="C21" s="136" t="s">
        <v>696</v>
      </c>
      <c r="D21" s="183" t="s">
        <v>674</v>
      </c>
      <c r="E21" s="183">
        <v>1</v>
      </c>
      <c r="F21" s="200">
        <v>0</v>
      </c>
      <c r="G21" s="201">
        <f>F21*E21</f>
        <v>0</v>
      </c>
    </row>
    <row r="22" spans="1:7" s="167" customFormat="1" ht="27.6" outlineLevel="2" x14ac:dyDescent="0.3">
      <c r="A22" s="172"/>
      <c r="B22" s="176"/>
      <c r="C22" s="204" t="s">
        <v>825</v>
      </c>
      <c r="D22" s="196"/>
      <c r="E22" s="196"/>
      <c r="F22" s="205">
        <v>0</v>
      </c>
      <c r="G22" s="201"/>
    </row>
    <row r="23" spans="1:7" s="167" customFormat="1" outlineLevel="2" x14ac:dyDescent="0.3">
      <c r="A23" s="172"/>
      <c r="B23" s="176" t="s">
        <v>750</v>
      </c>
      <c r="C23" s="136" t="s">
        <v>697</v>
      </c>
      <c r="D23" s="183" t="s">
        <v>674</v>
      </c>
      <c r="E23" s="183">
        <v>1</v>
      </c>
      <c r="F23" s="200">
        <v>0</v>
      </c>
      <c r="G23" s="201">
        <f t="shared" ref="G23:G37" si="1">F23*E23</f>
        <v>0</v>
      </c>
    </row>
    <row r="24" spans="1:7" s="167" customFormat="1" ht="27.6" outlineLevel="2" x14ac:dyDescent="0.3">
      <c r="A24" s="172"/>
      <c r="B24" s="176"/>
      <c r="C24" s="204" t="s">
        <v>825</v>
      </c>
      <c r="D24" s="196"/>
      <c r="E24" s="196"/>
      <c r="F24" s="205">
        <v>0</v>
      </c>
      <c r="G24" s="201"/>
    </row>
    <row r="25" spans="1:7" s="167" customFormat="1" outlineLevel="2" x14ac:dyDescent="0.3">
      <c r="A25" s="172"/>
      <c r="B25" s="176" t="s">
        <v>751</v>
      </c>
      <c r="C25" s="136" t="s">
        <v>698</v>
      </c>
      <c r="D25" s="183" t="s">
        <v>674</v>
      </c>
      <c r="E25" s="183">
        <v>1</v>
      </c>
      <c r="F25" s="200">
        <v>0</v>
      </c>
      <c r="G25" s="201">
        <f t="shared" si="1"/>
        <v>0</v>
      </c>
    </row>
    <row r="26" spans="1:7" s="167" customFormat="1" ht="27.6" outlineLevel="2" x14ac:dyDescent="0.3">
      <c r="A26" s="172"/>
      <c r="B26" s="176"/>
      <c r="C26" s="204" t="s">
        <v>825</v>
      </c>
      <c r="D26" s="196"/>
      <c r="E26" s="196"/>
      <c r="F26" s="205">
        <v>0</v>
      </c>
      <c r="G26" s="201"/>
    </row>
    <row r="27" spans="1:7" s="167" customFormat="1" outlineLevel="2" x14ac:dyDescent="0.3">
      <c r="A27" s="172"/>
      <c r="B27" s="176" t="s">
        <v>752</v>
      </c>
      <c r="C27" s="136" t="s">
        <v>699</v>
      </c>
      <c r="D27" s="183" t="s">
        <v>674</v>
      </c>
      <c r="E27" s="183">
        <v>1</v>
      </c>
      <c r="F27" s="200">
        <v>0</v>
      </c>
      <c r="G27" s="201">
        <f t="shared" si="1"/>
        <v>0</v>
      </c>
    </row>
    <row r="28" spans="1:7" s="167" customFormat="1" ht="27.6" outlineLevel="2" x14ac:dyDescent="0.3">
      <c r="A28" s="172"/>
      <c r="B28" s="176"/>
      <c r="C28" s="204" t="s">
        <v>825</v>
      </c>
      <c r="D28" s="196"/>
      <c r="E28" s="196"/>
      <c r="F28" s="205">
        <v>0</v>
      </c>
      <c r="G28" s="201"/>
    </row>
    <row r="29" spans="1:7" s="167" customFormat="1" outlineLevel="2" x14ac:dyDescent="0.3">
      <c r="A29" s="172"/>
      <c r="B29" s="176" t="s">
        <v>753</v>
      </c>
      <c r="C29" s="136" t="s">
        <v>700</v>
      </c>
      <c r="D29" s="183" t="s">
        <v>674</v>
      </c>
      <c r="E29" s="183">
        <v>1</v>
      </c>
      <c r="F29" s="200">
        <v>0</v>
      </c>
      <c r="G29" s="201">
        <f t="shared" si="1"/>
        <v>0</v>
      </c>
    </row>
    <row r="30" spans="1:7" s="167" customFormat="1" ht="27.6" outlineLevel="2" x14ac:dyDescent="0.3">
      <c r="A30" s="172"/>
      <c r="B30" s="176"/>
      <c r="C30" s="204" t="s">
        <v>825</v>
      </c>
      <c r="D30" s="196"/>
      <c r="E30" s="196"/>
      <c r="F30" s="205">
        <v>0</v>
      </c>
      <c r="G30" s="201"/>
    </row>
    <row r="31" spans="1:7" s="167" customFormat="1" outlineLevel="2" x14ac:dyDescent="0.3">
      <c r="A31" s="172"/>
      <c r="B31" s="176" t="s">
        <v>754</v>
      </c>
      <c r="C31" s="136" t="s">
        <v>701</v>
      </c>
      <c r="D31" s="183" t="s">
        <v>674</v>
      </c>
      <c r="E31" s="183">
        <v>1</v>
      </c>
      <c r="F31" s="200">
        <v>0</v>
      </c>
      <c r="G31" s="201">
        <f t="shared" si="1"/>
        <v>0</v>
      </c>
    </row>
    <row r="32" spans="1:7" s="167" customFormat="1" ht="27.6" outlineLevel="2" x14ac:dyDescent="0.3">
      <c r="A32" s="172"/>
      <c r="B32" s="176"/>
      <c r="C32" s="204" t="s">
        <v>825</v>
      </c>
      <c r="D32" s="196"/>
      <c r="E32" s="196"/>
      <c r="F32" s="205">
        <v>0</v>
      </c>
      <c r="G32" s="201"/>
    </row>
    <row r="33" spans="1:7" s="167" customFormat="1" outlineLevel="2" x14ac:dyDescent="0.3">
      <c r="A33" s="172"/>
      <c r="B33" s="176" t="s">
        <v>755</v>
      </c>
      <c r="C33" s="136" t="s">
        <v>702</v>
      </c>
      <c r="D33" s="183" t="s">
        <v>674</v>
      </c>
      <c r="E33" s="183">
        <v>1</v>
      </c>
      <c r="F33" s="200">
        <v>0</v>
      </c>
      <c r="G33" s="201">
        <f t="shared" si="1"/>
        <v>0</v>
      </c>
    </row>
    <row r="34" spans="1:7" s="167" customFormat="1" ht="27.6" outlineLevel="2" x14ac:dyDescent="0.3">
      <c r="A34" s="172"/>
      <c r="B34" s="176"/>
      <c r="C34" s="204" t="s">
        <v>825</v>
      </c>
      <c r="D34" s="196"/>
      <c r="E34" s="196"/>
      <c r="F34" s="205">
        <v>0</v>
      </c>
      <c r="G34" s="201"/>
    </row>
    <row r="35" spans="1:7" s="167" customFormat="1" outlineLevel="2" x14ac:dyDescent="0.3">
      <c r="A35" s="172"/>
      <c r="B35" s="176" t="s">
        <v>756</v>
      </c>
      <c r="C35" s="136" t="s">
        <v>703</v>
      </c>
      <c r="D35" s="183" t="s">
        <v>674</v>
      </c>
      <c r="E35" s="183">
        <v>1</v>
      </c>
      <c r="F35" s="200">
        <v>0</v>
      </c>
      <c r="G35" s="201">
        <f t="shared" si="1"/>
        <v>0</v>
      </c>
    </row>
    <row r="36" spans="1:7" s="167" customFormat="1" ht="27.6" outlineLevel="2" x14ac:dyDescent="0.3">
      <c r="A36" s="172"/>
      <c r="B36" s="176"/>
      <c r="C36" s="204" t="s">
        <v>825</v>
      </c>
      <c r="D36" s="196"/>
      <c r="E36" s="196"/>
      <c r="F36" s="205">
        <v>0</v>
      </c>
      <c r="G36" s="201"/>
    </row>
    <row r="37" spans="1:7" s="167" customFormat="1" outlineLevel="2" x14ac:dyDescent="0.3">
      <c r="A37" s="172"/>
      <c r="B37" s="176" t="s">
        <v>757</v>
      </c>
      <c r="C37" s="136" t="s">
        <v>704</v>
      </c>
      <c r="D37" s="183" t="s">
        <v>674</v>
      </c>
      <c r="E37" s="183">
        <v>1</v>
      </c>
      <c r="F37" s="200">
        <v>0</v>
      </c>
      <c r="G37" s="201">
        <f t="shared" si="1"/>
        <v>0</v>
      </c>
    </row>
    <row r="38" spans="1:7" s="167" customFormat="1" ht="27.6" outlineLevel="2" x14ac:dyDescent="0.3">
      <c r="A38" s="172"/>
      <c r="B38" s="176"/>
      <c r="C38" s="204" t="s">
        <v>825</v>
      </c>
      <c r="D38" s="196"/>
      <c r="E38" s="196"/>
      <c r="F38" s="205">
        <v>0</v>
      </c>
      <c r="G38" s="201"/>
    </row>
    <row r="39" spans="1:7" s="167" customFormat="1" ht="16.2" outlineLevel="1" x14ac:dyDescent="0.3">
      <c r="A39" s="172"/>
      <c r="B39" s="187" t="s">
        <v>731</v>
      </c>
      <c r="C39" s="164" t="s">
        <v>690</v>
      </c>
      <c r="D39" s="192" t="s">
        <v>674</v>
      </c>
      <c r="E39" s="192">
        <f>SUM(E40:E48)</f>
        <v>9</v>
      </c>
      <c r="F39" s="301">
        <f>SUM(G40:G48)</f>
        <v>0</v>
      </c>
      <c r="G39" s="302"/>
    </row>
    <row r="40" spans="1:7" s="167" customFormat="1" outlineLevel="1" x14ac:dyDescent="0.3">
      <c r="A40" s="172"/>
      <c r="B40" s="176" t="s">
        <v>758</v>
      </c>
      <c r="C40" s="165" t="s">
        <v>705</v>
      </c>
      <c r="D40" s="183" t="s">
        <v>674</v>
      </c>
      <c r="E40" s="183">
        <v>1</v>
      </c>
      <c r="F40" s="200">
        <v>0</v>
      </c>
      <c r="G40" s="201">
        <f>F40*E40</f>
        <v>0</v>
      </c>
    </row>
    <row r="41" spans="1:7" s="167" customFormat="1" outlineLevel="1" x14ac:dyDescent="0.3">
      <c r="A41" s="172"/>
      <c r="B41" s="176" t="s">
        <v>759</v>
      </c>
      <c r="C41" s="165" t="s">
        <v>706</v>
      </c>
      <c r="D41" s="183" t="s">
        <v>674</v>
      </c>
      <c r="E41" s="183">
        <v>1</v>
      </c>
      <c r="F41" s="200">
        <v>0</v>
      </c>
      <c r="G41" s="201">
        <f t="shared" ref="G41:G48" si="2">F41*E41</f>
        <v>0</v>
      </c>
    </row>
    <row r="42" spans="1:7" s="167" customFormat="1" outlineLevel="1" x14ac:dyDescent="0.3">
      <c r="A42" s="172"/>
      <c r="B42" s="176" t="s">
        <v>760</v>
      </c>
      <c r="C42" s="165" t="s">
        <v>707</v>
      </c>
      <c r="D42" s="183" t="s">
        <v>674</v>
      </c>
      <c r="E42" s="183">
        <v>1</v>
      </c>
      <c r="F42" s="200">
        <v>0</v>
      </c>
      <c r="G42" s="201">
        <f t="shared" si="2"/>
        <v>0</v>
      </c>
    </row>
    <row r="43" spans="1:7" s="167" customFormat="1" outlineLevel="1" x14ac:dyDescent="0.3">
      <c r="A43" s="172"/>
      <c r="B43" s="176" t="s">
        <v>761</v>
      </c>
      <c r="C43" s="165" t="s">
        <v>708</v>
      </c>
      <c r="D43" s="183" t="s">
        <v>674</v>
      </c>
      <c r="E43" s="183">
        <v>1</v>
      </c>
      <c r="F43" s="200">
        <v>0</v>
      </c>
      <c r="G43" s="201">
        <f t="shared" si="2"/>
        <v>0</v>
      </c>
    </row>
    <row r="44" spans="1:7" s="167" customFormat="1" outlineLevel="1" x14ac:dyDescent="0.3">
      <c r="A44" s="172"/>
      <c r="B44" s="176" t="s">
        <v>762</v>
      </c>
      <c r="C44" s="165" t="s">
        <v>709</v>
      </c>
      <c r="D44" s="183" t="s">
        <v>674</v>
      </c>
      <c r="E44" s="183">
        <v>1</v>
      </c>
      <c r="F44" s="200">
        <v>0</v>
      </c>
      <c r="G44" s="201">
        <f t="shared" si="2"/>
        <v>0</v>
      </c>
    </row>
    <row r="45" spans="1:7" s="167" customFormat="1" outlineLevel="1" x14ac:dyDescent="0.3">
      <c r="A45" s="172"/>
      <c r="B45" s="176" t="s">
        <v>763</v>
      </c>
      <c r="C45" s="165" t="s">
        <v>710</v>
      </c>
      <c r="D45" s="183" t="s">
        <v>674</v>
      </c>
      <c r="E45" s="183">
        <v>1</v>
      </c>
      <c r="F45" s="200">
        <v>0</v>
      </c>
      <c r="G45" s="201">
        <f t="shared" si="2"/>
        <v>0</v>
      </c>
    </row>
    <row r="46" spans="1:7" s="167" customFormat="1" outlineLevel="1" x14ac:dyDescent="0.3">
      <c r="A46" s="172"/>
      <c r="B46" s="176" t="s">
        <v>764</v>
      </c>
      <c r="C46" s="165" t="s">
        <v>711</v>
      </c>
      <c r="D46" s="183" t="s">
        <v>674</v>
      </c>
      <c r="E46" s="183">
        <v>1</v>
      </c>
      <c r="F46" s="200">
        <v>0</v>
      </c>
      <c r="G46" s="201">
        <f t="shared" si="2"/>
        <v>0</v>
      </c>
    </row>
    <row r="47" spans="1:7" s="167" customFormat="1" outlineLevel="1" x14ac:dyDescent="0.3">
      <c r="A47" s="172"/>
      <c r="B47" s="176" t="s">
        <v>765</v>
      </c>
      <c r="C47" s="165" t="s">
        <v>712</v>
      </c>
      <c r="D47" s="183" t="s">
        <v>674</v>
      </c>
      <c r="E47" s="183">
        <v>1</v>
      </c>
      <c r="F47" s="200">
        <v>0</v>
      </c>
      <c r="G47" s="201">
        <f t="shared" si="2"/>
        <v>0</v>
      </c>
    </row>
    <row r="48" spans="1:7" s="167" customFormat="1" outlineLevel="1" x14ac:dyDescent="0.3">
      <c r="A48" s="172"/>
      <c r="B48" s="176" t="s">
        <v>766</v>
      </c>
      <c r="C48" s="165" t="s">
        <v>713</v>
      </c>
      <c r="D48" s="183" t="s">
        <v>674</v>
      </c>
      <c r="E48" s="183">
        <v>1</v>
      </c>
      <c r="F48" s="200">
        <v>0</v>
      </c>
      <c r="G48" s="201">
        <f t="shared" si="2"/>
        <v>0</v>
      </c>
    </row>
    <row r="49" spans="1:7" s="167" customFormat="1" ht="17.399999999999999" x14ac:dyDescent="0.3">
      <c r="A49" s="158" t="s">
        <v>497</v>
      </c>
      <c r="B49" s="294" t="s">
        <v>817</v>
      </c>
      <c r="C49" s="308"/>
      <c r="D49" s="191" t="s">
        <v>626</v>
      </c>
      <c r="E49" s="191">
        <f>SUM(E50:E53)</f>
        <v>5845.94</v>
      </c>
      <c r="F49" s="284">
        <f>SUM(G50:G53)</f>
        <v>0</v>
      </c>
      <c r="G49" s="285"/>
    </row>
    <row r="50" spans="1:7" s="167" customFormat="1" ht="13.8" outlineLevel="1" x14ac:dyDescent="0.3">
      <c r="A50" s="173"/>
      <c r="B50" s="176" t="s">
        <v>767</v>
      </c>
      <c r="C50" s="177" t="s">
        <v>691</v>
      </c>
      <c r="D50" s="198" t="s">
        <v>626</v>
      </c>
      <c r="E50" s="178">
        <v>2774.96</v>
      </c>
      <c r="F50" s="200">
        <v>0</v>
      </c>
      <c r="G50" s="201">
        <f t="shared" ref="G50:G53" si="3">F50*E50</f>
        <v>0</v>
      </c>
    </row>
    <row r="51" spans="1:7" s="167" customFormat="1" ht="13.8" outlineLevel="1" x14ac:dyDescent="0.3">
      <c r="A51" s="173"/>
      <c r="B51" s="176" t="s">
        <v>768</v>
      </c>
      <c r="C51" s="177" t="s">
        <v>692</v>
      </c>
      <c r="D51" s="198" t="s">
        <v>626</v>
      </c>
      <c r="E51" s="198">
        <v>1217.24</v>
      </c>
      <c r="F51" s="200">
        <v>0</v>
      </c>
      <c r="G51" s="201">
        <f t="shared" si="3"/>
        <v>0</v>
      </c>
    </row>
    <row r="52" spans="1:7" s="167" customFormat="1" ht="13.8" outlineLevel="1" x14ac:dyDescent="0.3">
      <c r="A52" s="173"/>
      <c r="B52" s="176" t="s">
        <v>769</v>
      </c>
      <c r="C52" s="177" t="s">
        <v>693</v>
      </c>
      <c r="D52" s="198" t="s">
        <v>626</v>
      </c>
      <c r="E52" s="179">
        <v>546.94000000000005</v>
      </c>
      <c r="F52" s="200">
        <v>0</v>
      </c>
      <c r="G52" s="201">
        <f t="shared" si="3"/>
        <v>0</v>
      </c>
    </row>
    <row r="53" spans="1:7" s="167" customFormat="1" ht="13.8" outlineLevel="1" x14ac:dyDescent="0.3">
      <c r="A53" s="173"/>
      <c r="B53" s="176" t="s">
        <v>770</v>
      </c>
      <c r="C53" s="177" t="s">
        <v>694</v>
      </c>
      <c r="D53" s="198" t="s">
        <v>626</v>
      </c>
      <c r="E53" s="194">
        <v>1306.8</v>
      </c>
      <c r="F53" s="200">
        <v>0</v>
      </c>
      <c r="G53" s="201">
        <f t="shared" si="3"/>
        <v>0</v>
      </c>
    </row>
    <row r="54" spans="1:7" s="167" customFormat="1" ht="17.399999999999999" x14ac:dyDescent="0.3">
      <c r="A54" s="158" t="s">
        <v>730</v>
      </c>
      <c r="B54" s="294" t="s">
        <v>773</v>
      </c>
      <c r="C54" s="308"/>
      <c r="D54" s="191" t="s">
        <v>681</v>
      </c>
      <c r="E54" s="159">
        <f>SUM(E55:E57)</f>
        <v>3</v>
      </c>
      <c r="F54" s="284">
        <f>SUM(G55:G57)</f>
        <v>0</v>
      </c>
      <c r="G54" s="285"/>
    </row>
    <row r="55" spans="1:7" s="167" customFormat="1" ht="13.8" outlineLevel="1" x14ac:dyDescent="0.3">
      <c r="A55" s="185"/>
      <c r="B55" s="206" t="str">
        <f>$A$54&amp;"."&amp;TEXT(ROWS(B$1:$B1),"0")&amp;"*"</f>
        <v>2.4.1*</v>
      </c>
      <c r="C55" s="207" t="s">
        <v>785</v>
      </c>
      <c r="D55" s="196" t="s">
        <v>681</v>
      </c>
      <c r="E55" s="208">
        <v>1</v>
      </c>
      <c r="F55" s="200">
        <v>0</v>
      </c>
      <c r="G55" s="201">
        <f t="shared" ref="G55:G57" si="4">F55*E55</f>
        <v>0</v>
      </c>
    </row>
    <row r="56" spans="1:7" s="167" customFormat="1" ht="13.8" outlineLevel="1" x14ac:dyDescent="0.3">
      <c r="A56" s="185"/>
      <c r="B56" s="206" t="str">
        <f>$A$54&amp;"."&amp;TEXT(ROWS(B$1:$B2),"0")&amp;"*"</f>
        <v>2.4.2*</v>
      </c>
      <c r="C56" s="207" t="s">
        <v>786</v>
      </c>
      <c r="D56" s="196" t="s">
        <v>681</v>
      </c>
      <c r="E56" s="208">
        <v>1</v>
      </c>
      <c r="F56" s="200">
        <v>0</v>
      </c>
      <c r="G56" s="201">
        <f t="shared" si="4"/>
        <v>0</v>
      </c>
    </row>
    <row r="57" spans="1:7" s="167" customFormat="1" ht="13.8" outlineLevel="1" x14ac:dyDescent="0.3">
      <c r="A57" s="185"/>
      <c r="B57" s="206" t="str">
        <f>$A$54&amp;"."&amp;TEXT(ROWS(B$1:$B3),"0")&amp;"*"</f>
        <v>2.4.3*</v>
      </c>
      <c r="C57" s="207" t="s">
        <v>787</v>
      </c>
      <c r="D57" s="196" t="s">
        <v>681</v>
      </c>
      <c r="E57" s="208">
        <v>1</v>
      </c>
      <c r="F57" s="200">
        <v>0</v>
      </c>
      <c r="G57" s="201">
        <f t="shared" si="4"/>
        <v>0</v>
      </c>
    </row>
    <row r="58" spans="1:7" s="167" customFormat="1" ht="17.399999999999999" x14ac:dyDescent="0.3">
      <c r="A58" s="158" t="s">
        <v>735</v>
      </c>
      <c r="B58" s="294" t="s">
        <v>774</v>
      </c>
      <c r="C58" s="308"/>
      <c r="D58" s="191" t="s">
        <v>681</v>
      </c>
      <c r="E58" s="159">
        <f>SUM(E59:E59)</f>
        <v>1</v>
      </c>
      <c r="F58" s="284">
        <f>SUM(G59)</f>
        <v>0</v>
      </c>
      <c r="G58" s="285"/>
    </row>
    <row r="59" spans="1:7" s="167" customFormat="1" ht="13.8" outlineLevel="1" x14ac:dyDescent="0.3">
      <c r="A59" s="185"/>
      <c r="B59" s="176" t="str">
        <f>$A$58&amp;"."&amp;TEXT(ROWS(B$1:$B1),"0")&amp;"*"</f>
        <v>2.5.1*</v>
      </c>
      <c r="C59" s="207" t="s">
        <v>788</v>
      </c>
      <c r="D59" s="196" t="s">
        <v>681</v>
      </c>
      <c r="E59" s="208">
        <v>1</v>
      </c>
      <c r="F59" s="200">
        <v>0</v>
      </c>
      <c r="G59" s="201">
        <f t="shared" ref="G59" si="5">F59*E59</f>
        <v>0</v>
      </c>
    </row>
    <row r="60" spans="1:7" s="167" customFormat="1" ht="17.399999999999999" x14ac:dyDescent="0.3">
      <c r="A60" s="158" t="s">
        <v>736</v>
      </c>
      <c r="B60" s="294" t="s">
        <v>775</v>
      </c>
      <c r="C60" s="308"/>
      <c r="D60" s="191" t="s">
        <v>681</v>
      </c>
      <c r="E60" s="159">
        <f>SUM(E61:E63)</f>
        <v>3</v>
      </c>
      <c r="F60" s="284">
        <f>SUM(G61:G63)</f>
        <v>0</v>
      </c>
      <c r="G60" s="285"/>
    </row>
    <row r="61" spans="1:7" s="167" customFormat="1" ht="13.8" outlineLevel="1" x14ac:dyDescent="0.3">
      <c r="A61" s="185"/>
      <c r="B61" s="176" t="str">
        <f>$A$60&amp;"."&amp;TEXT(ROWS(B$1:$B1),"0")&amp;"*"</f>
        <v>2.6.1*</v>
      </c>
      <c r="C61" s="207" t="s">
        <v>785</v>
      </c>
      <c r="D61" s="196" t="s">
        <v>681</v>
      </c>
      <c r="E61" s="208">
        <v>1</v>
      </c>
      <c r="F61" s="200">
        <v>0</v>
      </c>
      <c r="G61" s="201">
        <f t="shared" ref="G61:G63" si="6">F61*E61</f>
        <v>0</v>
      </c>
    </row>
    <row r="62" spans="1:7" s="167" customFormat="1" ht="13.8" outlineLevel="1" x14ac:dyDescent="0.3">
      <c r="A62" s="185"/>
      <c r="B62" s="176" t="str">
        <f>$A$60&amp;"."&amp;TEXT(ROWS(B$1:$B2),"0")&amp;"*"</f>
        <v>2.6.2*</v>
      </c>
      <c r="C62" s="207" t="s">
        <v>786</v>
      </c>
      <c r="D62" s="196" t="s">
        <v>681</v>
      </c>
      <c r="E62" s="208">
        <v>1</v>
      </c>
      <c r="F62" s="200">
        <v>0</v>
      </c>
      <c r="G62" s="201">
        <f t="shared" si="6"/>
        <v>0</v>
      </c>
    </row>
    <row r="63" spans="1:7" s="167" customFormat="1" ht="13.8" outlineLevel="1" x14ac:dyDescent="0.3">
      <c r="A63" s="185"/>
      <c r="B63" s="176" t="str">
        <f>$A$60&amp;"."&amp;TEXT(ROWS(B$1:$B3),"0")&amp;"*"</f>
        <v>2.6.3*</v>
      </c>
      <c r="C63" s="207" t="s">
        <v>787</v>
      </c>
      <c r="D63" s="196" t="s">
        <v>681</v>
      </c>
      <c r="E63" s="208">
        <v>1</v>
      </c>
      <c r="F63" s="200">
        <v>0</v>
      </c>
      <c r="G63" s="201">
        <f t="shared" si="6"/>
        <v>0</v>
      </c>
    </row>
    <row r="64" spans="1:7" s="167" customFormat="1" ht="17.399999999999999" x14ac:dyDescent="0.3">
      <c r="A64" s="158" t="s">
        <v>737</v>
      </c>
      <c r="B64" s="294" t="s">
        <v>776</v>
      </c>
      <c r="C64" s="308"/>
      <c r="D64" s="191" t="s">
        <v>681</v>
      </c>
      <c r="E64" s="159">
        <f>SUM(E65:E65)</f>
        <v>1</v>
      </c>
      <c r="F64" s="284">
        <f>SUM(G65)</f>
        <v>0</v>
      </c>
      <c r="G64" s="285"/>
    </row>
    <row r="65" spans="1:7" s="167" customFormat="1" ht="13.8" outlineLevel="1" x14ac:dyDescent="0.3">
      <c r="A65" s="185"/>
      <c r="B65" s="176" t="str">
        <f>$A$64&amp;"."&amp;TEXT(ROWS(B$1:$B1),"0")&amp;"*"</f>
        <v>2.7.1*</v>
      </c>
      <c r="C65" s="207" t="s">
        <v>788</v>
      </c>
      <c r="D65" s="196" t="s">
        <v>681</v>
      </c>
      <c r="E65" s="208">
        <v>1</v>
      </c>
      <c r="F65" s="200">
        <v>0</v>
      </c>
      <c r="G65" s="201">
        <f t="shared" ref="G65" si="7">F65*E65</f>
        <v>0</v>
      </c>
    </row>
    <row r="66" spans="1:7" s="167" customFormat="1" ht="39" customHeight="1" x14ac:dyDescent="0.3">
      <c r="A66" s="158" t="s">
        <v>738</v>
      </c>
      <c r="B66" s="307" t="s">
        <v>777</v>
      </c>
      <c r="C66" s="307"/>
      <c r="D66" s="191" t="s">
        <v>677</v>
      </c>
      <c r="E66" s="191">
        <v>1</v>
      </c>
      <c r="F66" s="284">
        <f>F67+F77+F79</f>
        <v>0</v>
      </c>
      <c r="G66" s="285"/>
    </row>
    <row r="67" spans="1:7" s="167" customFormat="1" ht="16.2" outlineLevel="1" x14ac:dyDescent="0.3">
      <c r="A67" s="174"/>
      <c r="B67" s="209" t="str">
        <f>$A$66&amp;"."&amp;TEXT(ROWS(B$1:$B1),"0")</f>
        <v>2.8.1</v>
      </c>
      <c r="C67" s="164" t="s">
        <v>714</v>
      </c>
      <c r="D67" s="192" t="s">
        <v>674</v>
      </c>
      <c r="E67" s="192">
        <f>SUM(E68:E76)</f>
        <v>9</v>
      </c>
      <c r="F67" s="301">
        <f>SUM(G68:G76)</f>
        <v>0</v>
      </c>
      <c r="G67" s="302"/>
    </row>
    <row r="68" spans="1:7" s="167" customFormat="1" outlineLevel="2" x14ac:dyDescent="0.3">
      <c r="A68" s="172"/>
      <c r="B68" s="176" t="str">
        <f>$B$67&amp;"."&amp;TEXT(ROWS(B$1:$B1),"0")&amp;"*"</f>
        <v>2.8.1.1*</v>
      </c>
      <c r="C68" s="165" t="s">
        <v>715</v>
      </c>
      <c r="D68" s="196" t="s">
        <v>674</v>
      </c>
      <c r="E68" s="196">
        <v>1</v>
      </c>
      <c r="F68" s="200">
        <v>0</v>
      </c>
      <c r="G68" s="201">
        <f>F68*E68</f>
        <v>0</v>
      </c>
    </row>
    <row r="69" spans="1:7" s="167" customFormat="1" outlineLevel="2" x14ac:dyDescent="0.3">
      <c r="A69" s="172"/>
      <c r="B69" s="176" t="str">
        <f>$B$67&amp;"."&amp;TEXT(ROWS(B$1:$B2),"0")&amp;"*"</f>
        <v>2.8.1.2*</v>
      </c>
      <c r="C69" s="165" t="s">
        <v>716</v>
      </c>
      <c r="D69" s="196" t="s">
        <v>674</v>
      </c>
      <c r="E69" s="196">
        <v>1</v>
      </c>
      <c r="F69" s="200">
        <v>0</v>
      </c>
      <c r="G69" s="201">
        <f t="shared" ref="G69:G76" si="8">F69*E69</f>
        <v>0</v>
      </c>
    </row>
    <row r="70" spans="1:7" s="167" customFormat="1" outlineLevel="2" x14ac:dyDescent="0.3">
      <c r="A70" s="172"/>
      <c r="B70" s="176" t="str">
        <f>$B$67&amp;"."&amp;TEXT(ROWS(B$1:$B3),"0")&amp;"*"</f>
        <v>2.8.1.3*</v>
      </c>
      <c r="C70" s="165" t="s">
        <v>717</v>
      </c>
      <c r="D70" s="196" t="s">
        <v>674</v>
      </c>
      <c r="E70" s="196">
        <v>1</v>
      </c>
      <c r="F70" s="200">
        <v>0</v>
      </c>
      <c r="G70" s="201">
        <f t="shared" si="8"/>
        <v>0</v>
      </c>
    </row>
    <row r="71" spans="1:7" s="167" customFormat="1" outlineLevel="2" x14ac:dyDescent="0.3">
      <c r="A71" s="172"/>
      <c r="B71" s="176" t="str">
        <f>$B$67&amp;"."&amp;TEXT(ROWS(B$1:$B4),"0")&amp;"*"</f>
        <v>2.8.1.4*</v>
      </c>
      <c r="C71" s="165" t="s">
        <v>718</v>
      </c>
      <c r="D71" s="196" t="s">
        <v>674</v>
      </c>
      <c r="E71" s="196">
        <v>1</v>
      </c>
      <c r="F71" s="200">
        <v>0</v>
      </c>
      <c r="G71" s="201">
        <f t="shared" si="8"/>
        <v>0</v>
      </c>
    </row>
    <row r="72" spans="1:7" s="167" customFormat="1" outlineLevel="2" x14ac:dyDescent="0.3">
      <c r="A72" s="172"/>
      <c r="B72" s="176" t="str">
        <f>$B$67&amp;"."&amp;TEXT(ROWS(B$1:$B5),"0")&amp;"*"</f>
        <v>2.8.1.5*</v>
      </c>
      <c r="C72" s="165" t="s">
        <v>719</v>
      </c>
      <c r="D72" s="196" t="s">
        <v>674</v>
      </c>
      <c r="E72" s="196">
        <v>1</v>
      </c>
      <c r="F72" s="200">
        <v>0</v>
      </c>
      <c r="G72" s="201">
        <f t="shared" si="8"/>
        <v>0</v>
      </c>
    </row>
    <row r="73" spans="1:7" s="167" customFormat="1" outlineLevel="2" x14ac:dyDescent="0.3">
      <c r="A73" s="172"/>
      <c r="B73" s="176" t="str">
        <f>$B$67&amp;"."&amp;TEXT(ROWS(B$1:$B6),"0")&amp;"*"</f>
        <v>2.8.1.6*</v>
      </c>
      <c r="C73" s="165" t="s">
        <v>720</v>
      </c>
      <c r="D73" s="196" t="s">
        <v>674</v>
      </c>
      <c r="E73" s="196">
        <v>1</v>
      </c>
      <c r="F73" s="200">
        <v>0</v>
      </c>
      <c r="G73" s="201">
        <f t="shared" si="8"/>
        <v>0</v>
      </c>
    </row>
    <row r="74" spans="1:7" s="167" customFormat="1" outlineLevel="2" x14ac:dyDescent="0.3">
      <c r="A74" s="172"/>
      <c r="B74" s="176" t="str">
        <f>$B$67&amp;"."&amp;TEXT(ROWS(B$1:$B7),"0")&amp;"*"</f>
        <v>2.8.1.7*</v>
      </c>
      <c r="C74" s="165" t="s">
        <v>721</v>
      </c>
      <c r="D74" s="196" t="s">
        <v>674</v>
      </c>
      <c r="E74" s="196">
        <v>1</v>
      </c>
      <c r="F74" s="200">
        <v>0</v>
      </c>
      <c r="G74" s="201">
        <f t="shared" si="8"/>
        <v>0</v>
      </c>
    </row>
    <row r="75" spans="1:7" s="167" customFormat="1" outlineLevel="2" x14ac:dyDescent="0.3">
      <c r="A75" s="172"/>
      <c r="B75" s="176" t="str">
        <f>$B$67&amp;"."&amp;TEXT(ROWS(B$1:$B8),"0")&amp;"*"</f>
        <v>2.8.1.8*</v>
      </c>
      <c r="C75" s="165" t="s">
        <v>722</v>
      </c>
      <c r="D75" s="196" t="s">
        <v>674</v>
      </c>
      <c r="E75" s="196">
        <v>1</v>
      </c>
      <c r="F75" s="200">
        <v>0</v>
      </c>
      <c r="G75" s="201">
        <f t="shared" si="8"/>
        <v>0</v>
      </c>
    </row>
    <row r="76" spans="1:7" s="167" customFormat="1" outlineLevel="2" x14ac:dyDescent="0.3">
      <c r="A76" s="172"/>
      <c r="B76" s="176" t="str">
        <f>$B$67&amp;"."&amp;TEXT(ROWS(B$1:$B9),"0")&amp;"*"</f>
        <v>2.8.1.9*</v>
      </c>
      <c r="C76" s="165" t="s">
        <v>723</v>
      </c>
      <c r="D76" s="196" t="s">
        <v>674</v>
      </c>
      <c r="E76" s="196">
        <v>1</v>
      </c>
      <c r="F76" s="200">
        <v>0</v>
      </c>
      <c r="G76" s="201">
        <f t="shared" si="8"/>
        <v>0</v>
      </c>
    </row>
    <row r="77" spans="1:7" s="167" customFormat="1" ht="28.5" customHeight="1" outlineLevel="1" x14ac:dyDescent="0.3">
      <c r="A77" s="172"/>
      <c r="B77" s="187" t="str">
        <f>$A$66&amp;"."&amp;TEXT(ROWS(B$1:$B2),"0")</f>
        <v>2.8.2</v>
      </c>
      <c r="C77" s="164" t="s">
        <v>724</v>
      </c>
      <c r="D77" s="192" t="s">
        <v>674</v>
      </c>
      <c r="E77" s="192">
        <v>1</v>
      </c>
      <c r="F77" s="301">
        <f>SUM(G78)</f>
        <v>0</v>
      </c>
      <c r="G77" s="302"/>
    </row>
    <row r="78" spans="1:7" s="167" customFormat="1" ht="79.2" outlineLevel="2" x14ac:dyDescent="0.3">
      <c r="A78" s="172"/>
      <c r="B78" s="176" t="str">
        <f>$B$77&amp;"."&amp;TEXT(ROWS(B$1:$B1),"0")&amp;"*"</f>
        <v>2.8.2.1*</v>
      </c>
      <c r="C78" s="166" t="s">
        <v>725</v>
      </c>
      <c r="D78" s="195" t="s">
        <v>674</v>
      </c>
      <c r="E78" s="195">
        <v>1</v>
      </c>
      <c r="F78" s="200">
        <v>0</v>
      </c>
      <c r="G78" s="201">
        <f t="shared" ref="G78" si="9">F78*E78</f>
        <v>0</v>
      </c>
    </row>
    <row r="79" spans="1:7" s="167" customFormat="1" ht="32.4" outlineLevel="1" x14ac:dyDescent="0.3">
      <c r="A79" s="172"/>
      <c r="B79" s="187" t="str">
        <f>$A$66&amp;"."&amp;TEXT(ROWS(B$1:$B3),"0")</f>
        <v>2.8.3</v>
      </c>
      <c r="C79" s="164" t="s">
        <v>778</v>
      </c>
      <c r="D79" s="192" t="s">
        <v>674</v>
      </c>
      <c r="E79" s="192">
        <f>SUM(E80:E83)</f>
        <v>4</v>
      </c>
      <c r="F79" s="301">
        <f>SUM(G80:G83)</f>
        <v>0</v>
      </c>
      <c r="G79" s="302"/>
    </row>
    <row r="80" spans="1:7" s="167" customFormat="1" outlineLevel="1" x14ac:dyDescent="0.3">
      <c r="A80" s="172"/>
      <c r="B80" s="210" t="str">
        <f>$B$79&amp;"."&amp;TEXT(ROWS(B$1:$B1),"0")&amp;"*"</f>
        <v>2.8.3.1*</v>
      </c>
      <c r="C80" s="181" t="s">
        <v>726</v>
      </c>
      <c r="D80" s="196" t="s">
        <v>674</v>
      </c>
      <c r="E80" s="180">
        <v>1</v>
      </c>
      <c r="F80" s="200">
        <v>0</v>
      </c>
      <c r="G80" s="201">
        <f>F80*E80</f>
        <v>0</v>
      </c>
    </row>
    <row r="81" spans="1:7" s="167" customFormat="1" outlineLevel="1" x14ac:dyDescent="0.3">
      <c r="A81" s="172"/>
      <c r="B81" s="210" t="str">
        <f>$B$79&amp;"."&amp;TEXT(ROWS(B$1:$B2),"0")&amp;"*"</f>
        <v>2.8.3.2*</v>
      </c>
      <c r="C81" s="181" t="s">
        <v>779</v>
      </c>
      <c r="D81" s="196" t="s">
        <v>674</v>
      </c>
      <c r="E81" s="180">
        <v>1</v>
      </c>
      <c r="F81" s="200">
        <v>0</v>
      </c>
      <c r="G81" s="201">
        <f t="shared" ref="G81:G83" si="10">F81*E81</f>
        <v>0</v>
      </c>
    </row>
    <row r="82" spans="1:7" s="167" customFormat="1" outlineLevel="1" x14ac:dyDescent="0.3">
      <c r="A82" s="172"/>
      <c r="B82" s="210" t="str">
        <f>$B$79&amp;"."&amp;TEXT(ROWS(B$1:$B3),"0")&amp;"*"</f>
        <v>2.8.3.3*</v>
      </c>
      <c r="C82" s="181" t="s">
        <v>780</v>
      </c>
      <c r="D82" s="196" t="s">
        <v>674</v>
      </c>
      <c r="E82" s="180">
        <v>1</v>
      </c>
      <c r="F82" s="200">
        <v>0</v>
      </c>
      <c r="G82" s="201">
        <f t="shared" si="10"/>
        <v>0</v>
      </c>
    </row>
    <row r="83" spans="1:7" s="167" customFormat="1" outlineLevel="1" x14ac:dyDescent="0.3">
      <c r="A83" s="172"/>
      <c r="B83" s="210" t="str">
        <f>$B$79&amp;"."&amp;TEXT(ROWS(B$1:$B4),"0")&amp;"*"</f>
        <v>2.8.3.4*</v>
      </c>
      <c r="C83" s="181" t="s">
        <v>728</v>
      </c>
      <c r="D83" s="196" t="s">
        <v>674</v>
      </c>
      <c r="E83" s="180">
        <v>1</v>
      </c>
      <c r="F83" s="200">
        <v>0</v>
      </c>
      <c r="G83" s="201">
        <f t="shared" si="10"/>
        <v>0</v>
      </c>
    </row>
    <row r="84" spans="1:7" s="167" customFormat="1" ht="17.399999999999999" x14ac:dyDescent="0.3">
      <c r="A84" s="158" t="s">
        <v>815</v>
      </c>
      <c r="B84" s="307" t="s">
        <v>727</v>
      </c>
      <c r="C84" s="307"/>
      <c r="D84" s="159" t="s">
        <v>677</v>
      </c>
      <c r="E84" s="159">
        <f>SUM(E85:E85)</f>
        <v>1</v>
      </c>
      <c r="F84" s="284">
        <f>G85</f>
        <v>0</v>
      </c>
      <c r="G84" s="285"/>
    </row>
    <row r="85" spans="1:7" s="167" customFormat="1" ht="211.2" outlineLevel="1" x14ac:dyDescent="0.3">
      <c r="A85" s="172"/>
      <c r="B85" s="210" t="s">
        <v>826</v>
      </c>
      <c r="C85" s="166" t="s">
        <v>823</v>
      </c>
      <c r="D85" s="195" t="s">
        <v>674</v>
      </c>
      <c r="E85" s="195">
        <v>1</v>
      </c>
      <c r="F85" s="200">
        <v>0</v>
      </c>
      <c r="G85" s="201">
        <f>F85*E85</f>
        <v>0</v>
      </c>
    </row>
    <row r="86" spans="1:7" s="167" customFormat="1" ht="37.200000000000003" customHeight="1" x14ac:dyDescent="0.3">
      <c r="A86" s="158" t="s">
        <v>739</v>
      </c>
      <c r="B86" s="294" t="s">
        <v>828</v>
      </c>
      <c r="C86" s="295"/>
      <c r="D86" s="191" t="s">
        <v>677</v>
      </c>
      <c r="E86" s="191">
        <v>1</v>
      </c>
      <c r="F86" s="284">
        <f>F87+F99+F111+F115+F127+F139+F144+F148</f>
        <v>0</v>
      </c>
      <c r="G86" s="285"/>
    </row>
    <row r="87" spans="1:7" s="168" customFormat="1" ht="16.2" outlineLevel="1" x14ac:dyDescent="0.3">
      <c r="A87" s="217"/>
      <c r="B87" s="187" t="str">
        <f>$A$86&amp;"."&amp;TEXT(ROWS(B$1:$B1),"0")</f>
        <v>2.10.1</v>
      </c>
      <c r="C87" s="164" t="s">
        <v>789</v>
      </c>
      <c r="D87" s="192" t="s">
        <v>674</v>
      </c>
      <c r="E87" s="193">
        <f>SUM(E88:E98)</f>
        <v>11</v>
      </c>
      <c r="F87" s="301">
        <f>SUM(G88:G98)</f>
        <v>0</v>
      </c>
      <c r="G87" s="302"/>
    </row>
    <row r="88" spans="1:7" ht="12.75" customHeight="1" outlineLevel="2" x14ac:dyDescent="0.3">
      <c r="A88" s="157"/>
      <c r="B88" s="176" t="str">
        <f>$B$87&amp;"."&amp;TEXT(ROWS(B$1:$B1),"0")&amp;"*"</f>
        <v>2.10.1.1*</v>
      </c>
      <c r="C88" s="136" t="s">
        <v>675</v>
      </c>
      <c r="D88" s="161" t="s">
        <v>674</v>
      </c>
      <c r="E88" s="175">
        <v>1</v>
      </c>
      <c r="F88" s="218">
        <v>0</v>
      </c>
      <c r="G88" s="219">
        <f>F88*E88</f>
        <v>0</v>
      </c>
    </row>
    <row r="89" spans="1:7" outlineLevel="2" x14ac:dyDescent="0.3">
      <c r="A89" s="157"/>
      <c r="B89" s="176" t="str">
        <f>$B$87&amp;"."&amp;TEXT(ROWS(B$1:$B2),"0")&amp;"*"</f>
        <v>2.10.1.2*</v>
      </c>
      <c r="C89" s="136" t="s">
        <v>683</v>
      </c>
      <c r="D89" s="161" t="s">
        <v>674</v>
      </c>
      <c r="E89" s="175">
        <v>1</v>
      </c>
      <c r="F89" s="218">
        <v>0</v>
      </c>
      <c r="G89" s="219">
        <f t="shared" ref="G89:G96" si="11">F89*E89</f>
        <v>0</v>
      </c>
    </row>
    <row r="90" spans="1:7" outlineLevel="2" x14ac:dyDescent="0.3">
      <c r="A90" s="157"/>
      <c r="B90" s="176" t="str">
        <f>$B$87&amp;"."&amp;TEXT(ROWS(B$1:$B3),"0")&amp;"*"</f>
        <v>2.10.1.3*</v>
      </c>
      <c r="C90" s="136" t="s">
        <v>676</v>
      </c>
      <c r="D90" s="161" t="s">
        <v>674</v>
      </c>
      <c r="E90" s="175">
        <v>1</v>
      </c>
      <c r="F90" s="218">
        <v>0</v>
      </c>
      <c r="G90" s="219">
        <f t="shared" si="11"/>
        <v>0</v>
      </c>
    </row>
    <row r="91" spans="1:7" outlineLevel="2" x14ac:dyDescent="0.3">
      <c r="A91" s="157"/>
      <c r="B91" s="176" t="str">
        <f>$B$87&amp;"."&amp;TEXT(ROWS(B$1:$B4),"0")&amp;"*"</f>
        <v>2.10.1.4*</v>
      </c>
      <c r="C91" s="136" t="s">
        <v>812</v>
      </c>
      <c r="D91" s="161" t="s">
        <v>674</v>
      </c>
      <c r="E91" s="175">
        <v>1</v>
      </c>
      <c r="F91" s="218">
        <v>0</v>
      </c>
      <c r="G91" s="219">
        <f t="shared" si="11"/>
        <v>0</v>
      </c>
    </row>
    <row r="92" spans="1:7" outlineLevel="2" x14ac:dyDescent="0.3">
      <c r="A92" s="157"/>
      <c r="B92" s="176" t="str">
        <f>$B$87&amp;"."&amp;TEXT(ROWS(B$1:$B5),"0")&amp;"*"</f>
        <v>2.10.1.5*</v>
      </c>
      <c r="C92" s="136" t="s">
        <v>684</v>
      </c>
      <c r="D92" s="161" t="s">
        <v>674</v>
      </c>
      <c r="E92" s="175">
        <v>1</v>
      </c>
      <c r="F92" s="218">
        <v>0</v>
      </c>
      <c r="G92" s="219">
        <f t="shared" si="11"/>
        <v>0</v>
      </c>
    </row>
    <row r="93" spans="1:7" outlineLevel="2" x14ac:dyDescent="0.3">
      <c r="A93" s="157"/>
      <c r="B93" s="176" t="str">
        <f>$B$87&amp;"."&amp;TEXT(ROWS(B$1:$B6),"0")&amp;"*"</f>
        <v>2.10.1.6*</v>
      </c>
      <c r="C93" s="136" t="s">
        <v>685</v>
      </c>
      <c r="D93" s="161" t="s">
        <v>674</v>
      </c>
      <c r="E93" s="175">
        <v>1</v>
      </c>
      <c r="F93" s="218">
        <v>0</v>
      </c>
      <c r="G93" s="219">
        <f t="shared" si="11"/>
        <v>0</v>
      </c>
    </row>
    <row r="94" spans="1:7" outlineLevel="2" x14ac:dyDescent="0.3">
      <c r="A94" s="157"/>
      <c r="B94" s="176" t="str">
        <f>$B$87&amp;"."&amp;TEXT(ROWS(B$1:$B7),"0")&amp;"*"</f>
        <v>2.10.1.7*</v>
      </c>
      <c r="C94" s="136" t="s">
        <v>686</v>
      </c>
      <c r="D94" s="161" t="s">
        <v>674</v>
      </c>
      <c r="E94" s="175">
        <v>1</v>
      </c>
      <c r="F94" s="218">
        <v>0</v>
      </c>
      <c r="G94" s="219">
        <f t="shared" si="11"/>
        <v>0</v>
      </c>
    </row>
    <row r="95" spans="1:7" outlineLevel="2" x14ac:dyDescent="0.3">
      <c r="A95" s="157"/>
      <c r="B95" s="176" t="str">
        <f>$B$87&amp;"."&amp;TEXT(ROWS(B$1:$B8),"0")&amp;"*"</f>
        <v>2.10.1.8*</v>
      </c>
      <c r="C95" s="136" t="s">
        <v>687</v>
      </c>
      <c r="D95" s="161" t="s">
        <v>674</v>
      </c>
      <c r="E95" s="175">
        <v>1</v>
      </c>
      <c r="F95" s="218">
        <v>0</v>
      </c>
      <c r="G95" s="219">
        <f t="shared" si="11"/>
        <v>0</v>
      </c>
    </row>
    <row r="96" spans="1:7" outlineLevel="2" x14ac:dyDescent="0.3">
      <c r="A96" s="157"/>
      <c r="B96" s="176" t="str">
        <f>$B$87&amp;"."&amp;TEXT(ROWS(B$1:$B9),"0")&amp;"*"</f>
        <v>2.10.1.9*</v>
      </c>
      <c r="C96" s="136" t="s">
        <v>813</v>
      </c>
      <c r="D96" s="161" t="s">
        <v>674</v>
      </c>
      <c r="E96" s="175">
        <v>1</v>
      </c>
      <c r="F96" s="218">
        <v>0</v>
      </c>
      <c r="G96" s="219">
        <f t="shared" si="11"/>
        <v>0</v>
      </c>
    </row>
    <row r="97" spans="1:7" outlineLevel="2" x14ac:dyDescent="0.3">
      <c r="A97" s="157"/>
      <c r="B97" s="176" t="str">
        <f>$B$87&amp;"."&amp;TEXT(ROWS(B$1:$B10),"0")&amp;"*"</f>
        <v>2.10.1.10*</v>
      </c>
      <c r="C97" s="211" t="s">
        <v>803</v>
      </c>
      <c r="D97" s="161" t="s">
        <v>674</v>
      </c>
      <c r="E97" s="175">
        <v>1</v>
      </c>
      <c r="F97" s="218">
        <v>0</v>
      </c>
      <c r="G97" s="219">
        <f t="shared" ref="G97:G98" si="12">F97*E97</f>
        <v>0</v>
      </c>
    </row>
    <row r="98" spans="1:7" outlineLevel="2" x14ac:dyDescent="0.3">
      <c r="A98" s="157"/>
      <c r="B98" s="176" t="str">
        <f>$B$87&amp;"."&amp;TEXT(ROWS(B$1:$B11),"0")&amp;"*"</f>
        <v>2.10.1.11*</v>
      </c>
      <c r="C98" s="103" t="s">
        <v>802</v>
      </c>
      <c r="D98" s="161" t="s">
        <v>674</v>
      </c>
      <c r="E98" s="188">
        <v>1</v>
      </c>
      <c r="F98" s="218">
        <v>0</v>
      </c>
      <c r="G98" s="219">
        <f t="shared" si="12"/>
        <v>0</v>
      </c>
    </row>
    <row r="99" spans="1:7" ht="16.2" outlineLevel="1" x14ac:dyDescent="0.3">
      <c r="A99" s="157"/>
      <c r="B99" s="187" t="str">
        <f>$A$86&amp;"."&amp;TEXT(ROWS(B$1:$B2),"0")</f>
        <v>2.10.2</v>
      </c>
      <c r="C99" s="164" t="s">
        <v>790</v>
      </c>
      <c r="D99" s="192" t="s">
        <v>674</v>
      </c>
      <c r="E99" s="193">
        <f>SUM(E100:E110)</f>
        <v>11</v>
      </c>
      <c r="F99" s="301">
        <f>SUM(G100:G110)</f>
        <v>0</v>
      </c>
      <c r="G99" s="302"/>
    </row>
    <row r="100" spans="1:7" outlineLevel="2" x14ac:dyDescent="0.3">
      <c r="A100" s="157"/>
      <c r="B100" s="176" t="str">
        <f>$B$99&amp;"."&amp;TEXT(ROWS(B$1:$B1),"0")&amp;"*"</f>
        <v>2.10.2.1*</v>
      </c>
      <c r="C100" s="136" t="s">
        <v>675</v>
      </c>
      <c r="D100" s="161" t="s">
        <v>674</v>
      </c>
      <c r="E100" s="175">
        <v>1</v>
      </c>
      <c r="F100" s="218">
        <v>0</v>
      </c>
      <c r="G100" s="219">
        <f>F100*E100</f>
        <v>0</v>
      </c>
    </row>
    <row r="101" spans="1:7" outlineLevel="2" x14ac:dyDescent="0.3">
      <c r="A101" s="157"/>
      <c r="B101" s="176" t="str">
        <f>$B$99&amp;"."&amp;TEXT(ROWS(B$1:$B2),"0")&amp;"*"</f>
        <v>2.10.2.2*</v>
      </c>
      <c r="C101" s="136" t="s">
        <v>683</v>
      </c>
      <c r="D101" s="161" t="s">
        <v>674</v>
      </c>
      <c r="E101" s="175">
        <v>1</v>
      </c>
      <c r="F101" s="218">
        <v>0</v>
      </c>
      <c r="G101" s="219">
        <f t="shared" ref="G101:G110" si="13">F101*E101</f>
        <v>0</v>
      </c>
    </row>
    <row r="102" spans="1:7" outlineLevel="2" x14ac:dyDescent="0.3">
      <c r="A102" s="157"/>
      <c r="B102" s="176" t="str">
        <f>$B$99&amp;"."&amp;TEXT(ROWS(B$1:$B3),"0")&amp;"*"</f>
        <v>2.10.2.3*</v>
      </c>
      <c r="C102" s="136" t="s">
        <v>676</v>
      </c>
      <c r="D102" s="161" t="s">
        <v>674</v>
      </c>
      <c r="E102" s="175">
        <v>1</v>
      </c>
      <c r="F102" s="218">
        <v>0</v>
      </c>
      <c r="G102" s="219">
        <f t="shared" si="13"/>
        <v>0</v>
      </c>
    </row>
    <row r="103" spans="1:7" outlineLevel="2" x14ac:dyDescent="0.3">
      <c r="A103" s="157"/>
      <c r="B103" s="176" t="str">
        <f>$B$99&amp;"."&amp;TEXT(ROWS(B$1:$B4),"0")&amp;"*"</f>
        <v>2.10.2.4*</v>
      </c>
      <c r="C103" s="136" t="s">
        <v>814</v>
      </c>
      <c r="D103" s="161" t="s">
        <v>674</v>
      </c>
      <c r="E103" s="175">
        <v>1</v>
      </c>
      <c r="F103" s="218">
        <v>0</v>
      </c>
      <c r="G103" s="219">
        <f t="shared" si="13"/>
        <v>0</v>
      </c>
    </row>
    <row r="104" spans="1:7" outlineLevel="2" x14ac:dyDescent="0.3">
      <c r="A104" s="157"/>
      <c r="B104" s="176" t="str">
        <f>$B$99&amp;"."&amp;TEXT(ROWS(B$1:$B5),"0")&amp;"*"</f>
        <v>2.10.2.5*</v>
      </c>
      <c r="C104" s="136" t="s">
        <v>684</v>
      </c>
      <c r="D104" s="161" t="s">
        <v>674</v>
      </c>
      <c r="E104" s="175">
        <v>1</v>
      </c>
      <c r="F104" s="218">
        <v>0</v>
      </c>
      <c r="G104" s="219">
        <f t="shared" si="13"/>
        <v>0</v>
      </c>
    </row>
    <row r="105" spans="1:7" outlineLevel="2" x14ac:dyDescent="0.3">
      <c r="A105" s="157"/>
      <c r="B105" s="176" t="str">
        <f>$B$99&amp;"."&amp;TEXT(ROWS(B$1:$B6),"0")&amp;"*"</f>
        <v>2.10.2.6*</v>
      </c>
      <c r="C105" s="136" t="s">
        <v>685</v>
      </c>
      <c r="D105" s="161" t="s">
        <v>674</v>
      </c>
      <c r="E105" s="175">
        <v>1</v>
      </c>
      <c r="F105" s="218">
        <v>0</v>
      </c>
      <c r="G105" s="219">
        <f t="shared" si="13"/>
        <v>0</v>
      </c>
    </row>
    <row r="106" spans="1:7" outlineLevel="2" x14ac:dyDescent="0.3">
      <c r="A106" s="157"/>
      <c r="B106" s="176" t="str">
        <f>$B$99&amp;"."&amp;TEXT(ROWS(B$1:$B7),"0")&amp;"*"</f>
        <v>2.10.2.7*</v>
      </c>
      <c r="C106" s="136" t="s">
        <v>686</v>
      </c>
      <c r="D106" s="161" t="s">
        <v>674</v>
      </c>
      <c r="E106" s="175">
        <v>1</v>
      </c>
      <c r="F106" s="218">
        <v>0</v>
      </c>
      <c r="G106" s="219">
        <f t="shared" si="13"/>
        <v>0</v>
      </c>
    </row>
    <row r="107" spans="1:7" outlineLevel="2" x14ac:dyDescent="0.3">
      <c r="A107" s="157"/>
      <c r="B107" s="176" t="str">
        <f>$B$99&amp;"."&amp;TEXT(ROWS(B$1:$B8),"0")&amp;"*"</f>
        <v>2.10.2.8*</v>
      </c>
      <c r="C107" s="136" t="s">
        <v>687</v>
      </c>
      <c r="D107" s="161" t="s">
        <v>674</v>
      </c>
      <c r="E107" s="175">
        <v>1</v>
      </c>
      <c r="F107" s="218">
        <v>0</v>
      </c>
      <c r="G107" s="219">
        <f t="shared" si="13"/>
        <v>0</v>
      </c>
    </row>
    <row r="108" spans="1:7" outlineLevel="2" x14ac:dyDescent="0.3">
      <c r="A108" s="157"/>
      <c r="B108" s="176" t="str">
        <f>$B$99&amp;"."&amp;TEXT(ROWS(B$1:$B9),"0")&amp;"*"</f>
        <v>2.10.2.9*</v>
      </c>
      <c r="C108" s="136" t="s">
        <v>804</v>
      </c>
      <c r="D108" s="161" t="s">
        <v>674</v>
      </c>
      <c r="E108" s="175">
        <v>1</v>
      </c>
      <c r="F108" s="218">
        <v>0</v>
      </c>
      <c r="G108" s="219">
        <f t="shared" si="13"/>
        <v>0</v>
      </c>
    </row>
    <row r="109" spans="1:7" outlineLevel="2" x14ac:dyDescent="0.3">
      <c r="A109" s="157"/>
      <c r="B109" s="176" t="str">
        <f>$B$99&amp;"."&amp;TEXT(ROWS(B$1:$B10),"0")&amp;"*"</f>
        <v>2.10.2.10*</v>
      </c>
      <c r="C109" s="211" t="s">
        <v>805</v>
      </c>
      <c r="D109" s="161" t="s">
        <v>674</v>
      </c>
      <c r="E109" s="175">
        <v>1</v>
      </c>
      <c r="F109" s="218">
        <v>0</v>
      </c>
      <c r="G109" s="219">
        <f t="shared" si="13"/>
        <v>0</v>
      </c>
    </row>
    <row r="110" spans="1:7" outlineLevel="2" x14ac:dyDescent="0.3">
      <c r="A110" s="157"/>
      <c r="B110" s="176" t="str">
        <f>$B$99&amp;"."&amp;TEXT(ROWS(B$1:$B11),"0")&amp;"*"</f>
        <v>2.10.2.11*</v>
      </c>
      <c r="C110" s="103" t="s">
        <v>806</v>
      </c>
      <c r="D110" s="216" t="s">
        <v>674</v>
      </c>
      <c r="E110" s="188">
        <v>1</v>
      </c>
      <c r="F110" s="218">
        <v>0</v>
      </c>
      <c r="G110" s="219">
        <f t="shared" si="13"/>
        <v>0</v>
      </c>
    </row>
    <row r="111" spans="1:7" ht="16.2" outlineLevel="1" x14ac:dyDescent="0.3">
      <c r="A111" s="157"/>
      <c r="B111" s="187" t="str">
        <f>$A$86&amp;"."&amp;TEXT(ROWS(B$1:$B3),"0")</f>
        <v>2.10.3</v>
      </c>
      <c r="C111" s="164" t="s">
        <v>791</v>
      </c>
      <c r="D111" s="192" t="s">
        <v>674</v>
      </c>
      <c r="E111" s="193">
        <f>SUM(E112:E114)</f>
        <v>3</v>
      </c>
      <c r="F111" s="301">
        <f>SUM(G112:G114)</f>
        <v>0</v>
      </c>
      <c r="G111" s="302"/>
    </row>
    <row r="112" spans="1:7" outlineLevel="2" x14ac:dyDescent="0.3">
      <c r="A112" s="157"/>
      <c r="B112" s="176" t="str">
        <f>$B$111&amp;"."&amp;TEXT(ROWS(B$1:$B1),"0")&amp;"*"</f>
        <v>2.10.3.1*</v>
      </c>
      <c r="C112" s="103" t="s">
        <v>792</v>
      </c>
      <c r="D112" s="216" t="s">
        <v>674</v>
      </c>
      <c r="E112" s="188">
        <v>1</v>
      </c>
      <c r="F112" s="218">
        <v>0</v>
      </c>
      <c r="G112" s="219">
        <f>F112*E112</f>
        <v>0</v>
      </c>
    </row>
    <row r="113" spans="1:7" outlineLevel="2" x14ac:dyDescent="0.3">
      <c r="A113" s="157"/>
      <c r="B113" s="176" t="str">
        <f>$B$111&amp;"."&amp;TEXT(ROWS(B$1:$B2),"0")&amp;"*"</f>
        <v>2.10.3.2*</v>
      </c>
      <c r="C113" s="103" t="s">
        <v>793</v>
      </c>
      <c r="D113" s="216" t="s">
        <v>674</v>
      </c>
      <c r="E113" s="188">
        <v>1</v>
      </c>
      <c r="F113" s="218">
        <v>0</v>
      </c>
      <c r="G113" s="219">
        <f t="shared" ref="G113:G114" si="14">F113*E113</f>
        <v>0</v>
      </c>
    </row>
    <row r="114" spans="1:7" outlineLevel="2" x14ac:dyDescent="0.3">
      <c r="A114" s="157"/>
      <c r="B114" s="176" t="str">
        <f>$B$111&amp;"."&amp;TEXT(ROWS(B$1:$B3),"0")&amp;"*"</f>
        <v>2.10.3.3*</v>
      </c>
      <c r="C114" s="103" t="s">
        <v>794</v>
      </c>
      <c r="D114" s="216" t="s">
        <v>674</v>
      </c>
      <c r="E114" s="188">
        <v>1</v>
      </c>
      <c r="F114" s="218">
        <v>0</v>
      </c>
      <c r="G114" s="219">
        <f t="shared" si="14"/>
        <v>0</v>
      </c>
    </row>
    <row r="115" spans="1:7" ht="16.2" outlineLevel="1" x14ac:dyDescent="0.3">
      <c r="A115" s="157"/>
      <c r="B115" s="187" t="str">
        <f>$A$86&amp;"."&amp;TEXT(ROWS(B$1:$B4),"0")</f>
        <v>2.10.4</v>
      </c>
      <c r="C115" s="164" t="s">
        <v>795</v>
      </c>
      <c r="D115" s="192" t="s">
        <v>674</v>
      </c>
      <c r="E115" s="193">
        <f>SUM(E116:E126)</f>
        <v>11</v>
      </c>
      <c r="F115" s="301">
        <f>SUM(G116:G126)</f>
        <v>0</v>
      </c>
      <c r="G115" s="302"/>
    </row>
    <row r="116" spans="1:7" outlineLevel="2" x14ac:dyDescent="0.3">
      <c r="A116" s="157"/>
      <c r="B116" s="176" t="str">
        <f>$B$115&amp;"."&amp;TEXT(ROWS(B$1:$B1),"0")&amp;"*"</f>
        <v>2.10.4.1*</v>
      </c>
      <c r="C116" s="136" t="s">
        <v>808</v>
      </c>
      <c r="D116" s="161" t="s">
        <v>674</v>
      </c>
      <c r="E116" s="188">
        <v>1</v>
      </c>
      <c r="F116" s="218">
        <v>0</v>
      </c>
      <c r="G116" s="219">
        <f>F116*E116</f>
        <v>0</v>
      </c>
    </row>
    <row r="117" spans="1:7" outlineLevel="2" x14ac:dyDescent="0.3">
      <c r="A117" s="157"/>
      <c r="B117" s="176" t="str">
        <f>$B$115&amp;"."&amp;TEXT(ROWS(B$1:$B2),"0")&amp;"*"</f>
        <v>2.10.4.2*</v>
      </c>
      <c r="C117" s="136" t="s">
        <v>796</v>
      </c>
      <c r="D117" s="161" t="s">
        <v>674</v>
      </c>
      <c r="E117" s="188">
        <v>1</v>
      </c>
      <c r="F117" s="218">
        <v>0</v>
      </c>
      <c r="G117" s="219">
        <f t="shared" ref="G117:G126" si="15">F117*E117</f>
        <v>0</v>
      </c>
    </row>
    <row r="118" spans="1:7" outlineLevel="2" x14ac:dyDescent="0.3">
      <c r="A118" s="157"/>
      <c r="B118" s="176" t="str">
        <f>$B$115&amp;"."&amp;TEXT(ROWS(B$1:$B3),"0")&amp;"*"</f>
        <v>2.10.4.3*</v>
      </c>
      <c r="C118" s="136" t="s">
        <v>797</v>
      </c>
      <c r="D118" s="161" t="s">
        <v>674</v>
      </c>
      <c r="E118" s="188">
        <v>1</v>
      </c>
      <c r="F118" s="218">
        <v>0</v>
      </c>
      <c r="G118" s="219">
        <f t="shared" si="15"/>
        <v>0</v>
      </c>
    </row>
    <row r="119" spans="1:7" outlineLevel="2" x14ac:dyDescent="0.3">
      <c r="A119" s="157"/>
      <c r="B119" s="176" t="str">
        <f>$B$115&amp;"."&amp;TEXT(ROWS(B$1:$B4),"0")&amp;"*"</f>
        <v>2.10.4.4*</v>
      </c>
      <c r="C119" s="136" t="s">
        <v>798</v>
      </c>
      <c r="D119" s="161" t="s">
        <v>674</v>
      </c>
      <c r="E119" s="188">
        <v>1</v>
      </c>
      <c r="F119" s="218">
        <v>0</v>
      </c>
      <c r="G119" s="219">
        <f t="shared" si="15"/>
        <v>0</v>
      </c>
    </row>
    <row r="120" spans="1:7" outlineLevel="2" x14ac:dyDescent="0.3">
      <c r="A120" s="157"/>
      <c r="B120" s="176" t="str">
        <f>$B$115&amp;"."&amp;TEXT(ROWS(B$1:$B5),"0")&amp;"*"</f>
        <v>2.10.4.5*</v>
      </c>
      <c r="C120" s="136" t="s">
        <v>807</v>
      </c>
      <c r="D120" s="161" t="s">
        <v>674</v>
      </c>
      <c r="E120" s="188">
        <v>1</v>
      </c>
      <c r="F120" s="218">
        <v>0</v>
      </c>
      <c r="G120" s="219">
        <f t="shared" si="15"/>
        <v>0</v>
      </c>
    </row>
    <row r="121" spans="1:7" outlineLevel="2" x14ac:dyDescent="0.3">
      <c r="A121" s="157"/>
      <c r="B121" s="176" t="str">
        <f>$B$115&amp;"."&amp;TEXT(ROWS(B$1:$B6),"0")&amp;"*"</f>
        <v>2.10.4.6*</v>
      </c>
      <c r="C121" s="136" t="s">
        <v>809</v>
      </c>
      <c r="D121" s="161" t="s">
        <v>674</v>
      </c>
      <c r="E121" s="188">
        <v>1</v>
      </c>
      <c r="F121" s="218">
        <v>0</v>
      </c>
      <c r="G121" s="219">
        <f t="shared" si="15"/>
        <v>0</v>
      </c>
    </row>
    <row r="122" spans="1:7" outlineLevel="2" x14ac:dyDescent="0.3">
      <c r="A122" s="157"/>
      <c r="B122" s="176" t="str">
        <f>$B$115&amp;"."&amp;TEXT(ROWS(B$1:$B7),"0")&amp;"*"</f>
        <v>2.10.4.7*</v>
      </c>
      <c r="C122" s="136" t="s">
        <v>800</v>
      </c>
      <c r="D122" s="161" t="s">
        <v>674</v>
      </c>
      <c r="E122" s="188">
        <v>1</v>
      </c>
      <c r="F122" s="218">
        <v>0</v>
      </c>
      <c r="G122" s="219">
        <f t="shared" si="15"/>
        <v>0</v>
      </c>
    </row>
    <row r="123" spans="1:7" outlineLevel="2" x14ac:dyDescent="0.3">
      <c r="A123" s="157"/>
      <c r="B123" s="176" t="str">
        <f>$B$115&amp;"."&amp;TEXT(ROWS(B$1:$B8),"0")&amp;"*"</f>
        <v>2.10.4.8*</v>
      </c>
      <c r="C123" s="136" t="s">
        <v>810</v>
      </c>
      <c r="D123" s="161" t="s">
        <v>674</v>
      </c>
      <c r="E123" s="188">
        <v>1</v>
      </c>
      <c r="F123" s="218">
        <v>0</v>
      </c>
      <c r="G123" s="219">
        <f t="shared" si="15"/>
        <v>0</v>
      </c>
    </row>
    <row r="124" spans="1:7" outlineLevel="2" x14ac:dyDescent="0.3">
      <c r="A124" s="157"/>
      <c r="B124" s="176" t="str">
        <f>$B$115&amp;"."&amp;TEXT(ROWS(B$1:$B9),"0")&amp;"*"</f>
        <v>2.10.4.9*</v>
      </c>
      <c r="C124" s="136" t="s">
        <v>684</v>
      </c>
      <c r="D124" s="161" t="s">
        <v>674</v>
      </c>
      <c r="E124" s="188">
        <v>1</v>
      </c>
      <c r="F124" s="218">
        <v>0</v>
      </c>
      <c r="G124" s="219">
        <f t="shared" si="15"/>
        <v>0</v>
      </c>
    </row>
    <row r="125" spans="1:7" outlineLevel="2" x14ac:dyDescent="0.3">
      <c r="A125" s="157"/>
      <c r="B125" s="176" t="str">
        <f>$B$115&amp;"."&amp;TEXT(ROWS(B$1:$B10),"0")&amp;"*"</f>
        <v>2.10.4.10*</v>
      </c>
      <c r="C125" s="136" t="s">
        <v>799</v>
      </c>
      <c r="D125" s="161" t="s">
        <v>674</v>
      </c>
      <c r="E125" s="188">
        <v>1</v>
      </c>
      <c r="F125" s="218">
        <v>0</v>
      </c>
      <c r="G125" s="219">
        <f t="shared" si="15"/>
        <v>0</v>
      </c>
    </row>
    <row r="126" spans="1:7" outlineLevel="2" x14ac:dyDescent="0.3">
      <c r="A126" s="157"/>
      <c r="B126" s="176" t="str">
        <f>$B$115&amp;"."&amp;TEXT(ROWS(B$1:$B11),"0")&amp;"*"</f>
        <v>2.10.4.11*</v>
      </c>
      <c r="C126" s="136" t="s">
        <v>811</v>
      </c>
      <c r="D126" s="161" t="s">
        <v>674</v>
      </c>
      <c r="E126" s="188">
        <v>1</v>
      </c>
      <c r="F126" s="218">
        <v>0</v>
      </c>
      <c r="G126" s="219">
        <f t="shared" si="15"/>
        <v>0</v>
      </c>
    </row>
    <row r="127" spans="1:7" ht="16.2" outlineLevel="1" x14ac:dyDescent="0.3">
      <c r="A127" s="157"/>
      <c r="B127" s="187" t="str">
        <f>$A$86&amp;"."&amp;TEXT(ROWS(B$1:$B5),"0")</f>
        <v>2.10.5</v>
      </c>
      <c r="C127" s="164" t="s">
        <v>801</v>
      </c>
      <c r="D127" s="192" t="s">
        <v>674</v>
      </c>
      <c r="E127" s="193">
        <f>SUM(E128:E138)</f>
        <v>11</v>
      </c>
      <c r="F127" s="301">
        <f>SUM(G128:G138)</f>
        <v>0</v>
      </c>
      <c r="G127" s="302"/>
    </row>
    <row r="128" spans="1:7" outlineLevel="2" x14ac:dyDescent="0.3">
      <c r="A128" s="157"/>
      <c r="B128" s="176" t="str">
        <f>$B$127&amp;"."&amp;TEXT(ROWS(B$1:$B1),"0")&amp;"*"</f>
        <v>2.10.5.1*</v>
      </c>
      <c r="C128" s="136" t="s">
        <v>675</v>
      </c>
      <c r="D128" s="161" t="s">
        <v>674</v>
      </c>
      <c r="E128" s="188">
        <v>1</v>
      </c>
      <c r="F128" s="218">
        <v>0</v>
      </c>
      <c r="G128" s="219">
        <f>F128*E128</f>
        <v>0</v>
      </c>
    </row>
    <row r="129" spans="1:7" outlineLevel="2" x14ac:dyDescent="0.3">
      <c r="A129" s="157"/>
      <c r="B129" s="176" t="str">
        <f>$B$127&amp;"."&amp;TEXT(ROWS(B$1:$B2),"0")&amp;"*"</f>
        <v>2.10.5.2*</v>
      </c>
      <c r="C129" s="136" t="s">
        <v>683</v>
      </c>
      <c r="D129" s="161" t="s">
        <v>674</v>
      </c>
      <c r="E129" s="188">
        <v>1</v>
      </c>
      <c r="F129" s="218">
        <v>0</v>
      </c>
      <c r="G129" s="219">
        <f t="shared" ref="G129:G138" si="16">F129*E129</f>
        <v>0</v>
      </c>
    </row>
    <row r="130" spans="1:7" outlineLevel="2" x14ac:dyDescent="0.3">
      <c r="A130" s="157"/>
      <c r="B130" s="176" t="str">
        <f>$B$127&amp;"."&amp;TEXT(ROWS(B$1:$B3),"0")&amp;"*"</f>
        <v>2.10.5.3*</v>
      </c>
      <c r="C130" s="136" t="s">
        <v>676</v>
      </c>
      <c r="D130" s="161" t="s">
        <v>674</v>
      </c>
      <c r="E130" s="188">
        <v>1</v>
      </c>
      <c r="F130" s="218">
        <v>0</v>
      </c>
      <c r="G130" s="219">
        <f t="shared" si="16"/>
        <v>0</v>
      </c>
    </row>
    <row r="131" spans="1:7" outlineLevel="2" x14ac:dyDescent="0.3">
      <c r="A131" s="157"/>
      <c r="B131" s="176" t="str">
        <f>$B$127&amp;"."&amp;TEXT(ROWS(B$1:$B4),"0")&amp;"*"</f>
        <v>2.10.5.4*</v>
      </c>
      <c r="C131" s="136" t="s">
        <v>812</v>
      </c>
      <c r="D131" s="161" t="s">
        <v>674</v>
      </c>
      <c r="E131" s="188">
        <v>1</v>
      </c>
      <c r="F131" s="218">
        <v>0</v>
      </c>
      <c r="G131" s="219">
        <f t="shared" si="16"/>
        <v>0</v>
      </c>
    </row>
    <row r="132" spans="1:7" outlineLevel="2" x14ac:dyDescent="0.3">
      <c r="A132" s="157"/>
      <c r="B132" s="176" t="str">
        <f>$B$127&amp;"."&amp;TEXT(ROWS(B$1:$B5),"0")&amp;"*"</f>
        <v>2.10.5.5*</v>
      </c>
      <c r="C132" s="136" t="s">
        <v>684</v>
      </c>
      <c r="D132" s="161" t="s">
        <v>674</v>
      </c>
      <c r="E132" s="188">
        <v>1</v>
      </c>
      <c r="F132" s="218">
        <v>0</v>
      </c>
      <c r="G132" s="219">
        <f t="shared" si="16"/>
        <v>0</v>
      </c>
    </row>
    <row r="133" spans="1:7" outlineLevel="2" x14ac:dyDescent="0.3">
      <c r="A133" s="157"/>
      <c r="B133" s="176" t="str">
        <f>$B$127&amp;"."&amp;TEXT(ROWS(B$1:$B6),"0")&amp;"*"</f>
        <v>2.10.5.6*</v>
      </c>
      <c r="C133" s="136" t="s">
        <v>685</v>
      </c>
      <c r="D133" s="161" t="s">
        <v>674</v>
      </c>
      <c r="E133" s="188">
        <v>1</v>
      </c>
      <c r="F133" s="218">
        <v>0</v>
      </c>
      <c r="G133" s="219">
        <f t="shared" si="16"/>
        <v>0</v>
      </c>
    </row>
    <row r="134" spans="1:7" outlineLevel="2" x14ac:dyDescent="0.3">
      <c r="A134" s="157"/>
      <c r="B134" s="176" t="str">
        <f>$B$127&amp;"."&amp;TEXT(ROWS(B$1:$B7),"0")&amp;"*"</f>
        <v>2.10.5.7*</v>
      </c>
      <c r="C134" s="136" t="s">
        <v>686</v>
      </c>
      <c r="D134" s="161" t="s">
        <v>674</v>
      </c>
      <c r="E134" s="188">
        <v>1</v>
      </c>
      <c r="F134" s="218">
        <v>0</v>
      </c>
      <c r="G134" s="219">
        <f t="shared" si="16"/>
        <v>0</v>
      </c>
    </row>
    <row r="135" spans="1:7" outlineLevel="2" x14ac:dyDescent="0.3">
      <c r="A135" s="157"/>
      <c r="B135" s="176" t="str">
        <f>$B$127&amp;"."&amp;TEXT(ROWS(B$1:$B8),"0")&amp;"*"</f>
        <v>2.10.5.8*</v>
      </c>
      <c r="C135" s="136" t="s">
        <v>687</v>
      </c>
      <c r="D135" s="161" t="s">
        <v>674</v>
      </c>
      <c r="E135" s="188">
        <v>1</v>
      </c>
      <c r="F135" s="218">
        <v>0</v>
      </c>
      <c r="G135" s="219">
        <f t="shared" si="16"/>
        <v>0</v>
      </c>
    </row>
    <row r="136" spans="1:7" outlineLevel="2" x14ac:dyDescent="0.3">
      <c r="A136" s="157"/>
      <c r="B136" s="176" t="str">
        <f>$B$127&amp;"."&amp;TEXT(ROWS(B$1:$B9),"0")&amp;"*"</f>
        <v>2.10.5.9*</v>
      </c>
      <c r="C136" s="136" t="s">
        <v>813</v>
      </c>
      <c r="D136" s="161" t="s">
        <v>674</v>
      </c>
      <c r="E136" s="188">
        <v>1</v>
      </c>
      <c r="F136" s="218">
        <v>0</v>
      </c>
      <c r="G136" s="219">
        <f t="shared" si="16"/>
        <v>0</v>
      </c>
    </row>
    <row r="137" spans="1:7" outlineLevel="2" x14ac:dyDescent="0.3">
      <c r="A137" s="157"/>
      <c r="B137" s="176" t="str">
        <f>$B$127&amp;"."&amp;TEXT(ROWS(B$1:$B10),"0")&amp;"*"</f>
        <v>2.10.5.10*</v>
      </c>
      <c r="C137" s="211" t="s">
        <v>803</v>
      </c>
      <c r="D137" s="161" t="s">
        <v>674</v>
      </c>
      <c r="E137" s="188">
        <v>1</v>
      </c>
      <c r="F137" s="218">
        <v>0</v>
      </c>
      <c r="G137" s="219">
        <f t="shared" si="16"/>
        <v>0</v>
      </c>
    </row>
    <row r="138" spans="1:7" outlineLevel="2" x14ac:dyDescent="0.3">
      <c r="A138" s="157"/>
      <c r="B138" s="176" t="str">
        <f>$B$127&amp;"."&amp;TEXT(ROWS(B$1:$B11),"0")&amp;"*"</f>
        <v>2.10.5.11*</v>
      </c>
      <c r="C138" s="103" t="s">
        <v>802</v>
      </c>
      <c r="D138" s="161" t="s">
        <v>674</v>
      </c>
      <c r="E138" s="188">
        <v>1</v>
      </c>
      <c r="F138" s="218">
        <v>0</v>
      </c>
      <c r="G138" s="219">
        <f t="shared" si="16"/>
        <v>0</v>
      </c>
    </row>
    <row r="139" spans="1:7" ht="16.2" outlineLevel="1" x14ac:dyDescent="0.3">
      <c r="A139" s="157"/>
      <c r="B139" s="187" t="str">
        <f>$A$86&amp;"."&amp;TEXT(ROWS(B$1:$B6),"0")&amp;"*"</f>
        <v>2.10.6*</v>
      </c>
      <c r="C139" s="164" t="s">
        <v>829</v>
      </c>
      <c r="D139" s="192" t="s">
        <v>674</v>
      </c>
      <c r="E139" s="193">
        <v>1</v>
      </c>
      <c r="F139" s="301">
        <f>SUM(G140:G143)</f>
        <v>0</v>
      </c>
      <c r="G139" s="302"/>
    </row>
    <row r="140" spans="1:7" outlineLevel="2" x14ac:dyDescent="0.25">
      <c r="A140" s="157"/>
      <c r="B140" s="176" t="str">
        <f>LEFT($B$139,6)&amp;"."&amp;TEXT(ROWS(B$1:$B1),"0")</f>
        <v>2.10.6.1</v>
      </c>
      <c r="C140" s="212" t="s">
        <v>830</v>
      </c>
      <c r="D140" s="216" t="s">
        <v>13</v>
      </c>
      <c r="E140" s="216">
        <v>1</v>
      </c>
      <c r="F140" s="218">
        <v>0</v>
      </c>
      <c r="G140" s="219">
        <f>F140*E140</f>
        <v>0</v>
      </c>
    </row>
    <row r="141" spans="1:7" outlineLevel="2" x14ac:dyDescent="0.25">
      <c r="A141" s="157"/>
      <c r="B141" s="176" t="str">
        <f>LEFT($B$139,6)&amp;"."&amp;TEXT(ROWS(B$1:$B2),"0")</f>
        <v>2.10.6.2</v>
      </c>
      <c r="C141" s="212" t="s">
        <v>831</v>
      </c>
      <c r="D141" s="216" t="s">
        <v>13</v>
      </c>
      <c r="E141" s="216">
        <v>1</v>
      </c>
      <c r="F141" s="218">
        <v>0</v>
      </c>
      <c r="G141" s="219">
        <f t="shared" ref="G141:G143" si="17">F141*E141</f>
        <v>0</v>
      </c>
    </row>
    <row r="142" spans="1:7" outlineLevel="2" x14ac:dyDescent="0.25">
      <c r="A142" s="157"/>
      <c r="B142" s="176" t="str">
        <f>LEFT($B$139,6)&amp;"."&amp;TEXT(ROWS(B$1:$B3),"0")</f>
        <v>2.10.6.3</v>
      </c>
      <c r="C142" s="212" t="s">
        <v>832</v>
      </c>
      <c r="D142" s="216" t="s">
        <v>13</v>
      </c>
      <c r="E142" s="216">
        <v>1</v>
      </c>
      <c r="F142" s="218">
        <v>0</v>
      </c>
      <c r="G142" s="219">
        <f t="shared" si="17"/>
        <v>0</v>
      </c>
    </row>
    <row r="143" spans="1:7" outlineLevel="2" x14ac:dyDescent="0.25">
      <c r="A143" s="157"/>
      <c r="B143" s="176" t="str">
        <f>LEFT($B$139,6)&amp;"."&amp;TEXT(ROWS(B$1:$B4),"0")</f>
        <v>2.10.6.4</v>
      </c>
      <c r="C143" s="212" t="s">
        <v>833</v>
      </c>
      <c r="D143" s="216" t="s">
        <v>13</v>
      </c>
      <c r="E143" s="216">
        <v>1</v>
      </c>
      <c r="F143" s="218">
        <v>0</v>
      </c>
      <c r="G143" s="219">
        <f t="shared" si="17"/>
        <v>0</v>
      </c>
    </row>
    <row r="144" spans="1:7" ht="16.2" outlineLevel="1" x14ac:dyDescent="0.3">
      <c r="A144" s="157"/>
      <c r="B144" s="187" t="str">
        <f>$A$86&amp;"."&amp;TEXT(ROWS(B$1:$B7),"0")&amp;"*"</f>
        <v>2.10.7*</v>
      </c>
      <c r="C144" s="164" t="s">
        <v>834</v>
      </c>
      <c r="D144" s="192" t="s">
        <v>674</v>
      </c>
      <c r="E144" s="193">
        <v>1</v>
      </c>
      <c r="F144" s="301">
        <f>SUM(G145:G147)</f>
        <v>0</v>
      </c>
      <c r="G144" s="302"/>
    </row>
    <row r="145" spans="1:7" outlineLevel="2" x14ac:dyDescent="0.3">
      <c r="A145" s="157"/>
      <c r="B145" s="176" t="str">
        <f>LEFT($B$144,6)&amp;"."&amp;TEXT(ROWS(B$1:$B1),"0")</f>
        <v>2.10.7.1</v>
      </c>
      <c r="C145" s="103" t="s">
        <v>835</v>
      </c>
      <c r="D145" s="216" t="s">
        <v>13</v>
      </c>
      <c r="E145" s="216">
        <v>1</v>
      </c>
      <c r="F145" s="218">
        <v>0</v>
      </c>
      <c r="G145" s="219">
        <f>F145*E145</f>
        <v>0</v>
      </c>
    </row>
    <row r="146" spans="1:7" outlineLevel="2" x14ac:dyDescent="0.3">
      <c r="A146" s="157"/>
      <c r="B146" s="176" t="str">
        <f>LEFT($B$144,6)&amp;"."&amp;TEXT(ROWS(B$1:$B2),"0")</f>
        <v>2.10.7.2</v>
      </c>
      <c r="C146" s="103" t="s">
        <v>836</v>
      </c>
      <c r="D146" s="216" t="s">
        <v>13</v>
      </c>
      <c r="E146" s="216">
        <v>1</v>
      </c>
      <c r="F146" s="218">
        <v>0</v>
      </c>
      <c r="G146" s="219">
        <f t="shared" ref="G146:G147" si="18">F146*E146</f>
        <v>0</v>
      </c>
    </row>
    <row r="147" spans="1:7" outlineLevel="2" x14ac:dyDescent="0.3">
      <c r="A147" s="157"/>
      <c r="B147" s="176" t="str">
        <f>LEFT($B$144,6)&amp;"."&amp;TEXT(ROWS(B$1:$B3),"0")</f>
        <v>2.10.7.3</v>
      </c>
      <c r="C147" s="103" t="s">
        <v>837</v>
      </c>
      <c r="D147" s="216" t="s">
        <v>13</v>
      </c>
      <c r="E147" s="216">
        <v>1</v>
      </c>
      <c r="F147" s="218">
        <v>0</v>
      </c>
      <c r="G147" s="219">
        <f t="shared" si="18"/>
        <v>0</v>
      </c>
    </row>
    <row r="148" spans="1:7" ht="16.2" outlineLevel="1" x14ac:dyDescent="0.3">
      <c r="A148" s="157"/>
      <c r="B148" s="187" t="str">
        <f>$A$86&amp;"."&amp;TEXT(ROWS(B$1:$B8),"0")&amp;"*"</f>
        <v>2.10.8*</v>
      </c>
      <c r="C148" s="164" t="s">
        <v>838</v>
      </c>
      <c r="D148" s="192" t="s">
        <v>674</v>
      </c>
      <c r="E148" s="193">
        <v>1</v>
      </c>
      <c r="F148" s="301">
        <f>SUM(G149:G150)</f>
        <v>0</v>
      </c>
      <c r="G148" s="302"/>
    </row>
    <row r="149" spans="1:7" outlineLevel="1" x14ac:dyDescent="0.25">
      <c r="A149" s="157"/>
      <c r="B149" s="176" t="str">
        <f>LEFT($B$148,6)&amp;"."&amp;TEXT(ROWS(B$1:$B1),"0")</f>
        <v>2.10.8.1</v>
      </c>
      <c r="C149" s="212" t="s">
        <v>839</v>
      </c>
      <c r="D149" s="216" t="s">
        <v>13</v>
      </c>
      <c r="E149" s="216">
        <v>1</v>
      </c>
      <c r="F149" s="218">
        <v>0</v>
      </c>
      <c r="G149" s="219">
        <f>F149*E149</f>
        <v>0</v>
      </c>
    </row>
    <row r="150" spans="1:7" outlineLevel="1" x14ac:dyDescent="0.25">
      <c r="A150" s="157"/>
      <c r="B150" s="176" t="str">
        <f>LEFT($B$148,6)&amp;"."&amp;TEXT(ROWS(B$1:$B2),"0")</f>
        <v>2.10.8.2</v>
      </c>
      <c r="C150" s="212" t="s">
        <v>840</v>
      </c>
      <c r="D150" s="216" t="s">
        <v>13</v>
      </c>
      <c r="E150" s="216">
        <v>1</v>
      </c>
      <c r="F150" s="218">
        <v>0</v>
      </c>
      <c r="G150" s="219">
        <f t="shared" ref="G150" si="19">F150*E150</f>
        <v>0</v>
      </c>
    </row>
    <row r="151" spans="1:7" ht="33" customHeight="1" x14ac:dyDescent="0.3">
      <c r="A151" s="158" t="s">
        <v>781</v>
      </c>
      <c r="B151" s="294" t="s">
        <v>841</v>
      </c>
      <c r="C151" s="295"/>
      <c r="D151" s="191" t="s">
        <v>677</v>
      </c>
      <c r="E151" s="191">
        <v>1</v>
      </c>
      <c r="F151" s="284">
        <f>F152+F159+F165+F179+F183+F189+F193+F206+F219+F230+F243+F246</f>
        <v>0</v>
      </c>
      <c r="G151" s="285"/>
    </row>
    <row r="152" spans="1:7" ht="16.2" outlineLevel="1" x14ac:dyDescent="0.3">
      <c r="A152" s="174"/>
      <c r="B152" s="187" t="str">
        <f>$A$151&amp;"."&amp;TEXT(ROWS(B$1:$B1),"0")&amp;"*"</f>
        <v>2.11.1*</v>
      </c>
      <c r="C152" s="164" t="s">
        <v>646</v>
      </c>
      <c r="D152" s="160" t="s">
        <v>674</v>
      </c>
      <c r="E152" s="170">
        <v>1</v>
      </c>
      <c r="F152" s="301">
        <f>SUM(G153)</f>
        <v>0</v>
      </c>
      <c r="G152" s="302"/>
    </row>
    <row r="153" spans="1:7" outlineLevel="2" x14ac:dyDescent="0.3">
      <c r="A153" s="340"/>
      <c r="B153" s="296" t="s">
        <v>13</v>
      </c>
      <c r="C153" s="104" t="s">
        <v>678</v>
      </c>
      <c r="D153" s="314" t="s">
        <v>674</v>
      </c>
      <c r="E153" s="311">
        <v>1</v>
      </c>
      <c r="F153" s="305">
        <v>0</v>
      </c>
      <c r="G153" s="306">
        <f>F153*E153</f>
        <v>0</v>
      </c>
    </row>
    <row r="154" spans="1:7" ht="13.95" customHeight="1" outlineLevel="2" x14ac:dyDescent="0.3">
      <c r="A154" s="341"/>
      <c r="B154" s="323"/>
      <c r="C154" s="104" t="s">
        <v>603</v>
      </c>
      <c r="D154" s="315"/>
      <c r="E154" s="312"/>
      <c r="F154" s="305"/>
      <c r="G154" s="306"/>
    </row>
    <row r="155" spans="1:7" ht="13.2" customHeight="1" outlineLevel="2" x14ac:dyDescent="0.3">
      <c r="A155" s="341"/>
      <c r="B155" s="323"/>
      <c r="C155" s="104" t="s">
        <v>563</v>
      </c>
      <c r="D155" s="315"/>
      <c r="E155" s="312"/>
      <c r="F155" s="305"/>
      <c r="G155" s="306"/>
    </row>
    <row r="156" spans="1:7" ht="13.2" customHeight="1" outlineLevel="2" x14ac:dyDescent="0.3">
      <c r="A156" s="341"/>
      <c r="B156" s="323"/>
      <c r="C156" s="104" t="s">
        <v>564</v>
      </c>
      <c r="D156" s="315"/>
      <c r="E156" s="312"/>
      <c r="F156" s="305"/>
      <c r="G156" s="306"/>
    </row>
    <row r="157" spans="1:7" ht="13.2" customHeight="1" outlineLevel="2" x14ac:dyDescent="0.3">
      <c r="A157" s="341"/>
      <c r="B157" s="323"/>
      <c r="C157" s="104" t="s">
        <v>565</v>
      </c>
      <c r="D157" s="315"/>
      <c r="E157" s="312"/>
      <c r="F157" s="305"/>
      <c r="G157" s="306"/>
    </row>
    <row r="158" spans="1:7" ht="13.95" customHeight="1" outlineLevel="2" x14ac:dyDescent="0.3">
      <c r="A158" s="342"/>
      <c r="B158" s="297"/>
      <c r="C158" s="103" t="s">
        <v>827</v>
      </c>
      <c r="D158" s="316"/>
      <c r="E158" s="313"/>
      <c r="F158" s="305"/>
      <c r="G158" s="306"/>
    </row>
    <row r="159" spans="1:7" ht="16.2" outlineLevel="1" x14ac:dyDescent="0.3">
      <c r="A159" s="172"/>
      <c r="B159" s="187" t="str">
        <f>$A$151&amp;"."&amp;TEXT(ROWS(B$1:$B2),"0")&amp;"*"</f>
        <v>2.11.2*</v>
      </c>
      <c r="C159" s="164" t="s">
        <v>679</v>
      </c>
      <c r="D159" s="160" t="s">
        <v>674</v>
      </c>
      <c r="E159" s="170">
        <v>1</v>
      </c>
      <c r="F159" s="301">
        <f>SUM(G160)</f>
        <v>0</v>
      </c>
      <c r="G159" s="302"/>
    </row>
    <row r="160" spans="1:7" s="171" customFormat="1" outlineLevel="2" x14ac:dyDescent="0.3">
      <c r="A160" s="340"/>
      <c r="B160" s="296" t="s">
        <v>13</v>
      </c>
      <c r="C160" s="104" t="s">
        <v>682</v>
      </c>
      <c r="D160" s="324" t="s">
        <v>674</v>
      </c>
      <c r="E160" s="311">
        <v>1</v>
      </c>
      <c r="F160" s="305">
        <v>0</v>
      </c>
      <c r="G160" s="306">
        <f>F160*E160</f>
        <v>0</v>
      </c>
    </row>
    <row r="161" spans="1:7" s="171" customFormat="1" outlineLevel="2" x14ac:dyDescent="0.3">
      <c r="A161" s="341"/>
      <c r="B161" s="323"/>
      <c r="C161" s="104" t="s">
        <v>680</v>
      </c>
      <c r="D161" s="324"/>
      <c r="E161" s="312"/>
      <c r="F161" s="305"/>
      <c r="G161" s="306"/>
    </row>
    <row r="162" spans="1:7" s="171" customFormat="1" outlineLevel="2" x14ac:dyDescent="0.3">
      <c r="A162" s="341"/>
      <c r="B162" s="323"/>
      <c r="C162" s="104" t="s">
        <v>563</v>
      </c>
      <c r="D162" s="324"/>
      <c r="E162" s="312"/>
      <c r="F162" s="305"/>
      <c r="G162" s="306"/>
    </row>
    <row r="163" spans="1:7" s="171" customFormat="1" outlineLevel="2" x14ac:dyDescent="0.3">
      <c r="A163" s="341"/>
      <c r="B163" s="323"/>
      <c r="C163" s="104" t="s">
        <v>673</v>
      </c>
      <c r="D163" s="324"/>
      <c r="E163" s="312"/>
      <c r="F163" s="305"/>
      <c r="G163" s="306"/>
    </row>
    <row r="164" spans="1:7" s="171" customFormat="1" ht="13.95" customHeight="1" outlineLevel="2" x14ac:dyDescent="0.3">
      <c r="A164" s="342"/>
      <c r="B164" s="297"/>
      <c r="C164" s="103" t="s">
        <v>827</v>
      </c>
      <c r="D164" s="324"/>
      <c r="E164" s="312"/>
      <c r="F164" s="305"/>
      <c r="G164" s="306"/>
    </row>
    <row r="165" spans="1:7" s="171" customFormat="1" ht="16.2" outlineLevel="1" x14ac:dyDescent="0.3">
      <c r="A165" s="172"/>
      <c r="B165" s="187" t="str">
        <f>$A$151&amp;"."&amp;TEXT(ROWS(B$1:$B3),"0")</f>
        <v>2.11.3</v>
      </c>
      <c r="C165" s="164" t="s">
        <v>647</v>
      </c>
      <c r="D165" s="160" t="s">
        <v>674</v>
      </c>
      <c r="E165" s="170">
        <f>SUM(E166:E178)</f>
        <v>13</v>
      </c>
      <c r="F165" s="301">
        <f>SUM(G166:G178)</f>
        <v>0</v>
      </c>
      <c r="G165" s="302"/>
    </row>
    <row r="166" spans="1:7" s="171" customFormat="1" outlineLevel="2" x14ac:dyDescent="0.3">
      <c r="A166" s="172"/>
      <c r="B166" s="176" t="str">
        <f>$B$165&amp;"."&amp;TEXT(ROWS(B$1:$B1),"0")&amp;"*"</f>
        <v>2.11.3.1*</v>
      </c>
      <c r="C166" s="104" t="s">
        <v>605</v>
      </c>
      <c r="D166" s="216" t="s">
        <v>674</v>
      </c>
      <c r="E166" s="214">
        <v>1</v>
      </c>
      <c r="F166" s="218">
        <v>0</v>
      </c>
      <c r="G166" s="219">
        <f>F166*E166</f>
        <v>0</v>
      </c>
    </row>
    <row r="167" spans="1:7" s="171" customFormat="1" outlineLevel="2" x14ac:dyDescent="0.3">
      <c r="A167" s="172"/>
      <c r="B167" s="176" t="str">
        <f>$B$165&amp;"."&amp;TEXT(ROWS(B$1:$B2),"0")&amp;"*"</f>
        <v>2.11.3.2*</v>
      </c>
      <c r="C167" s="104" t="s">
        <v>606</v>
      </c>
      <c r="D167" s="216" t="s">
        <v>674</v>
      </c>
      <c r="E167" s="214">
        <v>1</v>
      </c>
      <c r="F167" s="218">
        <v>0</v>
      </c>
      <c r="G167" s="219">
        <f t="shared" ref="G167:G176" si="20">F167*E167</f>
        <v>0</v>
      </c>
    </row>
    <row r="168" spans="1:7" s="171" customFormat="1" outlineLevel="2" x14ac:dyDescent="0.3">
      <c r="A168" s="172"/>
      <c r="B168" s="176" t="str">
        <f>$B$165&amp;"."&amp;TEXT(ROWS(B$1:$B3),"0")&amp;"*"</f>
        <v>2.11.3.3*</v>
      </c>
      <c r="C168" s="104" t="s">
        <v>645</v>
      </c>
      <c r="D168" s="216" t="s">
        <v>674</v>
      </c>
      <c r="E168" s="214">
        <v>1</v>
      </c>
      <c r="F168" s="218">
        <v>0</v>
      </c>
      <c r="G168" s="219">
        <f t="shared" si="20"/>
        <v>0</v>
      </c>
    </row>
    <row r="169" spans="1:7" s="171" customFormat="1" outlineLevel="2" x14ac:dyDescent="0.3">
      <c r="A169" s="172"/>
      <c r="B169" s="176" t="str">
        <f>$B$165&amp;"."&amp;TEXT(ROWS(B$1:$B4),"0")&amp;"*"</f>
        <v>2.11.3.4*</v>
      </c>
      <c r="C169" s="104" t="s">
        <v>566</v>
      </c>
      <c r="D169" s="216" t="s">
        <v>674</v>
      </c>
      <c r="E169" s="214">
        <v>1</v>
      </c>
      <c r="F169" s="218">
        <v>0</v>
      </c>
      <c r="G169" s="219">
        <f t="shared" si="20"/>
        <v>0</v>
      </c>
    </row>
    <row r="170" spans="1:7" s="171" customFormat="1" outlineLevel="2" x14ac:dyDescent="0.3">
      <c r="A170" s="172"/>
      <c r="B170" s="176" t="str">
        <f>$B$165&amp;"."&amp;TEXT(ROWS(B$1:$B5),"0")&amp;"*"</f>
        <v>2.11.3.5*</v>
      </c>
      <c r="C170" s="104" t="s">
        <v>568</v>
      </c>
      <c r="D170" s="216" t="s">
        <v>674</v>
      </c>
      <c r="E170" s="214">
        <v>1</v>
      </c>
      <c r="F170" s="218">
        <v>0</v>
      </c>
      <c r="G170" s="219">
        <f t="shared" si="20"/>
        <v>0</v>
      </c>
    </row>
    <row r="171" spans="1:7" s="171" customFormat="1" outlineLevel="2" x14ac:dyDescent="0.3">
      <c r="A171" s="172"/>
      <c r="B171" s="176" t="str">
        <f>$B$165&amp;"."&amp;TEXT(ROWS(B$1:$B6),"0")&amp;"*"</f>
        <v>2.11.3.6*</v>
      </c>
      <c r="C171" s="104" t="s">
        <v>570</v>
      </c>
      <c r="D171" s="216" t="s">
        <v>674</v>
      </c>
      <c r="E171" s="214">
        <v>1</v>
      </c>
      <c r="F171" s="218">
        <v>0</v>
      </c>
      <c r="G171" s="219">
        <f t="shared" si="20"/>
        <v>0</v>
      </c>
    </row>
    <row r="172" spans="1:7" s="171" customFormat="1" outlineLevel="2" x14ac:dyDescent="0.3">
      <c r="A172" s="172"/>
      <c r="B172" s="176" t="str">
        <f>$B$165&amp;"."&amp;TEXT(ROWS(B$1:$B7),"0")&amp;"*"</f>
        <v>2.11.3.7*</v>
      </c>
      <c r="C172" s="104" t="s">
        <v>567</v>
      </c>
      <c r="D172" s="216" t="s">
        <v>674</v>
      </c>
      <c r="E172" s="214">
        <v>1</v>
      </c>
      <c r="F172" s="218">
        <v>0</v>
      </c>
      <c r="G172" s="219">
        <f t="shared" si="20"/>
        <v>0</v>
      </c>
    </row>
    <row r="173" spans="1:7" s="171" customFormat="1" outlineLevel="2" x14ac:dyDescent="0.3">
      <c r="A173" s="172"/>
      <c r="B173" s="176" t="str">
        <f>$B$165&amp;"."&amp;TEXT(ROWS(B$1:$B8),"0")&amp;"*"</f>
        <v>2.11.3.8*</v>
      </c>
      <c r="C173" s="104" t="s">
        <v>569</v>
      </c>
      <c r="D173" s="216" t="s">
        <v>674</v>
      </c>
      <c r="E173" s="214">
        <v>1</v>
      </c>
      <c r="F173" s="218">
        <v>0</v>
      </c>
      <c r="G173" s="219">
        <f t="shared" si="20"/>
        <v>0</v>
      </c>
    </row>
    <row r="174" spans="1:7" s="171" customFormat="1" outlineLevel="2" x14ac:dyDescent="0.3">
      <c r="A174" s="172"/>
      <c r="B174" s="176" t="str">
        <f>$B$165&amp;"."&amp;TEXT(ROWS(B$1:$B9),"0")&amp;"*"</f>
        <v>2.11.3.9*</v>
      </c>
      <c r="C174" s="104" t="s">
        <v>571</v>
      </c>
      <c r="D174" s="216" t="s">
        <v>674</v>
      </c>
      <c r="E174" s="214">
        <v>1</v>
      </c>
      <c r="F174" s="218">
        <v>0</v>
      </c>
      <c r="G174" s="219">
        <f t="shared" si="20"/>
        <v>0</v>
      </c>
    </row>
    <row r="175" spans="1:7" s="171" customFormat="1" outlineLevel="2" x14ac:dyDescent="0.3">
      <c r="A175" s="172"/>
      <c r="B175" s="176" t="str">
        <f>$B$165&amp;"."&amp;TEXT(ROWS(B$1:$B10),"0")&amp;"*"</f>
        <v>2.11.3.10*</v>
      </c>
      <c r="C175" s="104" t="s">
        <v>572</v>
      </c>
      <c r="D175" s="216" t="s">
        <v>674</v>
      </c>
      <c r="E175" s="214">
        <v>1</v>
      </c>
      <c r="F175" s="218">
        <v>0</v>
      </c>
      <c r="G175" s="219">
        <f t="shared" si="20"/>
        <v>0</v>
      </c>
    </row>
    <row r="176" spans="1:7" s="171" customFormat="1" outlineLevel="2" x14ac:dyDescent="0.3">
      <c r="A176" s="172"/>
      <c r="B176" s="176" t="str">
        <f>$B$165&amp;"."&amp;TEXT(ROWS(B$1:$B11),"0")&amp;"*"</f>
        <v>2.11.3.11*</v>
      </c>
      <c r="C176" s="104" t="s">
        <v>573</v>
      </c>
      <c r="D176" s="216" t="s">
        <v>674</v>
      </c>
      <c r="E176" s="214">
        <v>1</v>
      </c>
      <c r="F176" s="218">
        <v>0</v>
      </c>
      <c r="G176" s="219">
        <f t="shared" si="20"/>
        <v>0</v>
      </c>
    </row>
    <row r="177" spans="1:7" s="171" customFormat="1" outlineLevel="2" x14ac:dyDescent="0.3">
      <c r="A177" s="172"/>
      <c r="B177" s="176" t="str">
        <f>$B$165&amp;"."&amp;TEXT(ROWS(B$1:$B12),"0")&amp;"*"</f>
        <v>2.11.3.12*</v>
      </c>
      <c r="C177" s="104" t="s">
        <v>574</v>
      </c>
      <c r="D177" s="216" t="s">
        <v>674</v>
      </c>
      <c r="E177" s="214">
        <v>1</v>
      </c>
      <c r="F177" s="218">
        <v>0</v>
      </c>
      <c r="G177" s="219">
        <f t="shared" ref="G177:G178" si="21">F177*E177</f>
        <v>0</v>
      </c>
    </row>
    <row r="178" spans="1:7" outlineLevel="2" x14ac:dyDescent="0.3">
      <c r="A178" s="172"/>
      <c r="B178" s="176" t="str">
        <f>$B$165&amp;"."&amp;TEXT(ROWS(B$1:$B13),"0")&amp;"*"</f>
        <v>2.11.3.13*</v>
      </c>
      <c r="C178" s="104" t="s">
        <v>671</v>
      </c>
      <c r="D178" s="216" t="s">
        <v>674</v>
      </c>
      <c r="E178" s="214">
        <v>1</v>
      </c>
      <c r="F178" s="218">
        <v>0</v>
      </c>
      <c r="G178" s="219">
        <f t="shared" si="21"/>
        <v>0</v>
      </c>
    </row>
    <row r="179" spans="1:7" ht="32.4" outlineLevel="1" x14ac:dyDescent="0.3">
      <c r="A179" s="172"/>
      <c r="B179" s="187" t="str">
        <f>$A$151&amp;"."&amp;TEXT(ROWS(B$1:$B4),"0")</f>
        <v>2.11.4</v>
      </c>
      <c r="C179" s="164" t="s">
        <v>648</v>
      </c>
      <c r="D179" s="192" t="s">
        <v>562</v>
      </c>
      <c r="E179" s="193">
        <v>1</v>
      </c>
      <c r="F179" s="301">
        <f>SUM(G180)</f>
        <v>0</v>
      </c>
      <c r="G179" s="302"/>
    </row>
    <row r="180" spans="1:7" ht="26.4" outlineLevel="2" x14ac:dyDescent="0.3">
      <c r="A180" s="340"/>
      <c r="B180" s="296" t="str">
        <f>$B$179&amp;"."&amp;TEXT(ROWS(B$1:$B1),"0")&amp;"*"</f>
        <v>2.11.4.1*</v>
      </c>
      <c r="C180" s="104" t="s">
        <v>607</v>
      </c>
      <c r="D180" s="314" t="s">
        <v>562</v>
      </c>
      <c r="E180" s="325">
        <v>1</v>
      </c>
      <c r="F180" s="305">
        <v>0</v>
      </c>
      <c r="G180" s="306">
        <f>F180*E180</f>
        <v>0</v>
      </c>
    </row>
    <row r="181" spans="1:7" ht="26.4" outlineLevel="2" x14ac:dyDescent="0.3">
      <c r="A181" s="341"/>
      <c r="B181" s="327"/>
      <c r="C181" s="104" t="s">
        <v>608</v>
      </c>
      <c r="D181" s="315"/>
      <c r="E181" s="326"/>
      <c r="F181" s="305"/>
      <c r="G181" s="306"/>
    </row>
    <row r="182" spans="1:7" ht="26.4" outlineLevel="2" x14ac:dyDescent="0.3">
      <c r="A182" s="341"/>
      <c r="B182" s="327"/>
      <c r="C182" s="104" t="s">
        <v>670</v>
      </c>
      <c r="D182" s="315"/>
      <c r="E182" s="326"/>
      <c r="F182" s="305"/>
      <c r="G182" s="306"/>
    </row>
    <row r="183" spans="1:7" ht="16.2" outlineLevel="1" x14ac:dyDescent="0.3">
      <c r="A183" s="172"/>
      <c r="B183" s="187" t="str">
        <f>$A$151&amp;"."&amp;TEXT(ROWS(B$1:$B5),"0")</f>
        <v>2.11.5</v>
      </c>
      <c r="C183" s="164" t="s">
        <v>649</v>
      </c>
      <c r="D183" s="192" t="s">
        <v>562</v>
      </c>
      <c r="E183" s="193">
        <v>1</v>
      </c>
      <c r="F183" s="301">
        <f>G184+G188</f>
        <v>0</v>
      </c>
      <c r="G183" s="302"/>
    </row>
    <row r="184" spans="1:7" outlineLevel="2" x14ac:dyDescent="0.3">
      <c r="A184" s="298"/>
      <c r="B184" s="296" t="str">
        <f>$B$183&amp;"."&amp;TEXT(ROWS(B$1:$B1),"0")&amp;"*"</f>
        <v>2.11.5.1*</v>
      </c>
      <c r="C184" s="104" t="s">
        <v>609</v>
      </c>
      <c r="D184" s="328" t="s">
        <v>562</v>
      </c>
      <c r="E184" s="325">
        <v>1</v>
      </c>
      <c r="F184" s="289">
        <v>0</v>
      </c>
      <c r="G184" s="289">
        <f>F184*E184</f>
        <v>0</v>
      </c>
    </row>
    <row r="185" spans="1:7" outlineLevel="2" x14ac:dyDescent="0.3">
      <c r="A185" s="322"/>
      <c r="B185" s="323"/>
      <c r="C185" s="104" t="s">
        <v>610</v>
      </c>
      <c r="D185" s="329"/>
      <c r="E185" s="330"/>
      <c r="F185" s="290"/>
      <c r="G185" s="290"/>
    </row>
    <row r="186" spans="1:7" ht="26.4" outlineLevel="2" x14ac:dyDescent="0.3">
      <c r="A186" s="322"/>
      <c r="B186" s="323"/>
      <c r="C186" s="104" t="s">
        <v>669</v>
      </c>
      <c r="D186" s="329"/>
      <c r="E186" s="330"/>
      <c r="F186" s="290"/>
      <c r="G186" s="290"/>
    </row>
    <row r="187" spans="1:7" outlineLevel="2" x14ac:dyDescent="0.3">
      <c r="A187" s="322"/>
      <c r="B187" s="323"/>
      <c r="C187" s="104" t="s">
        <v>611</v>
      </c>
      <c r="D187" s="329"/>
      <c r="E187" s="330"/>
      <c r="F187" s="290"/>
      <c r="G187" s="290"/>
    </row>
    <row r="188" spans="1:7" outlineLevel="2" x14ac:dyDescent="0.3">
      <c r="A188" s="157"/>
      <c r="B188" s="213" t="str">
        <f>$B$183&amp;"."&amp;TEXT(ROWS(B$1:$B2),"0")&amp;"*"</f>
        <v>2.11.5.2*</v>
      </c>
      <c r="C188" s="104" t="s">
        <v>612</v>
      </c>
      <c r="D188" s="215" t="s">
        <v>681</v>
      </c>
      <c r="E188" s="214">
        <v>1</v>
      </c>
      <c r="F188" s="220">
        <v>0</v>
      </c>
      <c r="G188" s="220">
        <f>F188*E188</f>
        <v>0</v>
      </c>
    </row>
    <row r="189" spans="1:7" ht="16.2" outlineLevel="1" x14ac:dyDescent="0.3">
      <c r="A189" s="157"/>
      <c r="B189" s="187" t="str">
        <f>$A$151&amp;"."&amp;TEXT(ROWS(B$1:$B6),"0")</f>
        <v>2.11.6</v>
      </c>
      <c r="C189" s="164" t="s">
        <v>650</v>
      </c>
      <c r="D189" s="192" t="s">
        <v>562</v>
      </c>
      <c r="E189" s="193">
        <v>1</v>
      </c>
      <c r="F189" s="301">
        <f>G190</f>
        <v>0</v>
      </c>
      <c r="G189" s="302"/>
    </row>
    <row r="190" spans="1:7" ht="18.600000000000001" customHeight="1" outlineLevel="2" x14ac:dyDescent="0.3">
      <c r="A190" s="298"/>
      <c r="B190" s="296" t="str">
        <f>$B$189&amp;"."&amp;TEXT(ROWS(B$1:$B1),"0")&amp;"*"</f>
        <v>2.11.6.1*</v>
      </c>
      <c r="C190" s="104" t="s">
        <v>613</v>
      </c>
      <c r="D190" s="324" t="s">
        <v>562</v>
      </c>
      <c r="E190" s="293">
        <v>1</v>
      </c>
      <c r="F190" s="289">
        <v>0</v>
      </c>
      <c r="G190" s="289">
        <f>F190*E190</f>
        <v>0</v>
      </c>
    </row>
    <row r="191" spans="1:7" ht="16.350000000000001" customHeight="1" outlineLevel="2" x14ac:dyDescent="0.3">
      <c r="A191" s="322"/>
      <c r="B191" s="323"/>
      <c r="C191" s="104" t="s">
        <v>614</v>
      </c>
      <c r="D191" s="324"/>
      <c r="E191" s="293"/>
      <c r="F191" s="303"/>
      <c r="G191" s="303"/>
    </row>
    <row r="192" spans="1:7" ht="26.4" outlineLevel="2" x14ac:dyDescent="0.3">
      <c r="A192" s="322"/>
      <c r="B192" s="323"/>
      <c r="C192" s="137" t="s">
        <v>668</v>
      </c>
      <c r="D192" s="324"/>
      <c r="E192" s="293"/>
      <c r="F192" s="304"/>
      <c r="G192" s="304"/>
    </row>
    <row r="193" spans="1:7" ht="16.2" outlineLevel="1" x14ac:dyDescent="0.3">
      <c r="A193" s="157"/>
      <c r="B193" s="187" t="str">
        <f>$A$151&amp;"."&amp;TEXT(ROWS(B$1:$B7),"0")&amp;"*"</f>
        <v>2.11.7*</v>
      </c>
      <c r="C193" s="164" t="s">
        <v>651</v>
      </c>
      <c r="D193" s="192" t="s">
        <v>674</v>
      </c>
      <c r="E193" s="193">
        <v>1</v>
      </c>
      <c r="F193" s="301">
        <f>SUM(G194:G205)</f>
        <v>0</v>
      </c>
      <c r="G193" s="302"/>
    </row>
    <row r="194" spans="1:7" outlineLevel="2" x14ac:dyDescent="0.3">
      <c r="A194" s="157"/>
      <c r="B194" s="176" t="str">
        <f>LEFT($B$193,6)&amp;"."&amp;TEXT(ROWS(B$1:$B1),"0")</f>
        <v>2.11.7.1</v>
      </c>
      <c r="C194" s="104" t="s">
        <v>615</v>
      </c>
      <c r="D194" s="215" t="s">
        <v>13</v>
      </c>
      <c r="E194" s="215">
        <v>1</v>
      </c>
      <c r="F194" s="218">
        <v>0</v>
      </c>
      <c r="G194" s="219">
        <f>F194*E194</f>
        <v>0</v>
      </c>
    </row>
    <row r="195" spans="1:7" outlineLevel="2" x14ac:dyDescent="0.3">
      <c r="A195" s="157"/>
      <c r="B195" s="176" t="str">
        <f>LEFT($B$193,6)&amp;"."&amp;TEXT(ROWS(B$1:$B2),"0")</f>
        <v>2.11.7.2</v>
      </c>
      <c r="C195" s="104" t="s">
        <v>616</v>
      </c>
      <c r="D195" s="215" t="s">
        <v>13</v>
      </c>
      <c r="E195" s="215">
        <v>1</v>
      </c>
      <c r="F195" s="218">
        <v>0</v>
      </c>
      <c r="G195" s="219">
        <f t="shared" ref="G195:G205" si="22">F195*E195</f>
        <v>0</v>
      </c>
    </row>
    <row r="196" spans="1:7" outlineLevel="2" x14ac:dyDescent="0.3">
      <c r="A196" s="157"/>
      <c r="B196" s="176" t="str">
        <f>LEFT($B$193,6)&amp;"."&amp;TEXT(ROWS(B$1:$B3),"0")</f>
        <v>2.11.7.3</v>
      </c>
      <c r="C196" s="104" t="s">
        <v>575</v>
      </c>
      <c r="D196" s="215" t="s">
        <v>13</v>
      </c>
      <c r="E196" s="215">
        <v>1</v>
      </c>
      <c r="F196" s="218">
        <v>0</v>
      </c>
      <c r="G196" s="219">
        <f t="shared" si="22"/>
        <v>0</v>
      </c>
    </row>
    <row r="197" spans="1:7" outlineLevel="2" x14ac:dyDescent="0.3">
      <c r="A197" s="157"/>
      <c r="B197" s="176" t="str">
        <f>LEFT($B$193,6)&amp;"."&amp;TEXT(ROWS(B$1:$B4),"0")</f>
        <v>2.11.7.4</v>
      </c>
      <c r="C197" s="104" t="s">
        <v>577</v>
      </c>
      <c r="D197" s="215" t="s">
        <v>13</v>
      </c>
      <c r="E197" s="215">
        <v>1</v>
      </c>
      <c r="F197" s="218">
        <v>0</v>
      </c>
      <c r="G197" s="219">
        <f t="shared" si="22"/>
        <v>0</v>
      </c>
    </row>
    <row r="198" spans="1:7" outlineLevel="2" x14ac:dyDescent="0.3">
      <c r="A198" s="157"/>
      <c r="B198" s="176" t="str">
        <f>LEFT($B$193,6)&amp;"."&amp;TEXT(ROWS(B$1:$B5),"0")</f>
        <v>2.11.7.5</v>
      </c>
      <c r="C198" s="104" t="s">
        <v>579</v>
      </c>
      <c r="D198" s="215" t="s">
        <v>13</v>
      </c>
      <c r="E198" s="215">
        <v>1</v>
      </c>
      <c r="F198" s="218">
        <v>0</v>
      </c>
      <c r="G198" s="219">
        <f t="shared" si="22"/>
        <v>0</v>
      </c>
    </row>
    <row r="199" spans="1:7" outlineLevel="2" x14ac:dyDescent="0.3">
      <c r="A199" s="157"/>
      <c r="B199" s="176" t="str">
        <f>LEFT($B$193,6)&amp;"."&amp;TEXT(ROWS(B$1:$B6),"0")</f>
        <v>2.11.7.6</v>
      </c>
      <c r="C199" s="104" t="s">
        <v>576</v>
      </c>
      <c r="D199" s="215" t="s">
        <v>13</v>
      </c>
      <c r="E199" s="215">
        <v>1</v>
      </c>
      <c r="F199" s="218">
        <v>0</v>
      </c>
      <c r="G199" s="219">
        <f t="shared" si="22"/>
        <v>0</v>
      </c>
    </row>
    <row r="200" spans="1:7" outlineLevel="2" x14ac:dyDescent="0.3">
      <c r="A200" s="157"/>
      <c r="B200" s="176" t="str">
        <f>LEFT($B$193,6)&amp;"."&amp;TEXT(ROWS(B$1:$B7),"0")</f>
        <v>2.11.7.7</v>
      </c>
      <c r="C200" s="104" t="s">
        <v>578</v>
      </c>
      <c r="D200" s="215" t="s">
        <v>13</v>
      </c>
      <c r="E200" s="215">
        <v>1</v>
      </c>
      <c r="F200" s="218">
        <v>0</v>
      </c>
      <c r="G200" s="219">
        <f t="shared" si="22"/>
        <v>0</v>
      </c>
    </row>
    <row r="201" spans="1:7" outlineLevel="2" x14ac:dyDescent="0.3">
      <c r="A201" s="157"/>
      <c r="B201" s="176" t="str">
        <f>LEFT($B$193,6)&amp;"."&amp;TEXT(ROWS(B$1:$B8),"0")</f>
        <v>2.11.7.8</v>
      </c>
      <c r="C201" s="104" t="s">
        <v>580</v>
      </c>
      <c r="D201" s="215" t="s">
        <v>13</v>
      </c>
      <c r="E201" s="215">
        <v>1</v>
      </c>
      <c r="F201" s="218">
        <v>0</v>
      </c>
      <c r="G201" s="219">
        <f t="shared" si="22"/>
        <v>0</v>
      </c>
    </row>
    <row r="202" spans="1:7" outlineLevel="2" x14ac:dyDescent="0.3">
      <c r="A202" s="157"/>
      <c r="B202" s="176" t="str">
        <f>LEFT($B$193,6)&amp;"."&amp;TEXT(ROWS(B$1:$B9),"0")</f>
        <v>2.11.7.9</v>
      </c>
      <c r="C202" s="104" t="s">
        <v>581</v>
      </c>
      <c r="D202" s="215" t="s">
        <v>13</v>
      </c>
      <c r="E202" s="215">
        <v>1</v>
      </c>
      <c r="F202" s="218">
        <v>0</v>
      </c>
      <c r="G202" s="219">
        <f t="shared" si="22"/>
        <v>0</v>
      </c>
    </row>
    <row r="203" spans="1:7" outlineLevel="2" x14ac:dyDescent="0.3">
      <c r="A203" s="157"/>
      <c r="B203" s="176" t="str">
        <f>LEFT($B$193,6)&amp;"."&amp;TEXT(ROWS(B$1:$B10),"0")</f>
        <v>2.11.7.10</v>
      </c>
      <c r="C203" s="104" t="s">
        <v>582</v>
      </c>
      <c r="D203" s="215" t="s">
        <v>13</v>
      </c>
      <c r="E203" s="215">
        <v>1</v>
      </c>
      <c r="F203" s="218">
        <v>0</v>
      </c>
      <c r="G203" s="219">
        <f t="shared" si="22"/>
        <v>0</v>
      </c>
    </row>
    <row r="204" spans="1:7" outlineLevel="2" x14ac:dyDescent="0.3">
      <c r="A204" s="157"/>
      <c r="B204" s="176" t="str">
        <f>LEFT($B$193,6)&amp;"."&amp;TEXT(ROWS(B$1:$B11),"0")</f>
        <v>2.11.7.11</v>
      </c>
      <c r="C204" s="104" t="s">
        <v>583</v>
      </c>
      <c r="D204" s="215" t="s">
        <v>13</v>
      </c>
      <c r="E204" s="215">
        <v>1</v>
      </c>
      <c r="F204" s="218">
        <v>0</v>
      </c>
      <c r="G204" s="219">
        <f t="shared" si="22"/>
        <v>0</v>
      </c>
    </row>
    <row r="205" spans="1:7" outlineLevel="2" x14ac:dyDescent="0.3">
      <c r="A205" s="157"/>
      <c r="B205" s="176" t="str">
        <f>LEFT($B$193,6)&amp;"."&amp;TEXT(ROWS(B$1:$B12),"0")</f>
        <v>2.11.7.12</v>
      </c>
      <c r="C205" s="104" t="s">
        <v>667</v>
      </c>
      <c r="D205" s="215" t="s">
        <v>13</v>
      </c>
      <c r="E205" s="215">
        <v>1</v>
      </c>
      <c r="F205" s="218">
        <v>0</v>
      </c>
      <c r="G205" s="219">
        <f t="shared" si="22"/>
        <v>0</v>
      </c>
    </row>
    <row r="206" spans="1:7" ht="16.2" outlineLevel="1" x14ac:dyDescent="0.3">
      <c r="A206" s="157"/>
      <c r="B206" s="187" t="str">
        <f>$A$151&amp;"."&amp;TEXT(ROWS(B$1:$B8),"0")&amp;"*"</f>
        <v>2.11.8*</v>
      </c>
      <c r="C206" s="164" t="s">
        <v>652</v>
      </c>
      <c r="D206" s="192" t="s">
        <v>674</v>
      </c>
      <c r="E206" s="193">
        <v>1</v>
      </c>
      <c r="F206" s="301">
        <f>SUM(G207:G218)</f>
        <v>0</v>
      </c>
      <c r="G206" s="302"/>
    </row>
    <row r="207" spans="1:7" outlineLevel="2" x14ac:dyDescent="0.3">
      <c r="A207" s="157"/>
      <c r="B207" s="176" t="str">
        <f>LEFT($B$206,6)&amp;"."&amp;TEXT(ROWS(B$1:$B1),"0")</f>
        <v>2.11.8.1</v>
      </c>
      <c r="C207" s="104" t="s">
        <v>617</v>
      </c>
      <c r="D207" s="215" t="s">
        <v>13</v>
      </c>
      <c r="E207" s="215">
        <v>1</v>
      </c>
      <c r="F207" s="218">
        <v>0</v>
      </c>
      <c r="G207" s="219">
        <f>F207*E207</f>
        <v>0</v>
      </c>
    </row>
    <row r="208" spans="1:7" outlineLevel="2" x14ac:dyDescent="0.3">
      <c r="A208" s="157"/>
      <c r="B208" s="176" t="str">
        <f>LEFT($B$206,6)&amp;"."&amp;TEXT(ROWS(B$1:$B2),"0")</f>
        <v>2.11.8.2</v>
      </c>
      <c r="C208" s="104" t="s">
        <v>618</v>
      </c>
      <c r="D208" s="215" t="s">
        <v>13</v>
      </c>
      <c r="E208" s="215">
        <v>1</v>
      </c>
      <c r="F208" s="218">
        <v>0</v>
      </c>
      <c r="G208" s="219">
        <f t="shared" ref="G208:G218" si="23">F208*E208</f>
        <v>0</v>
      </c>
    </row>
    <row r="209" spans="1:7" outlineLevel="2" x14ac:dyDescent="0.3">
      <c r="A209" s="157"/>
      <c r="B209" s="176" t="str">
        <f>LEFT($B$206,6)&amp;"."&amp;TEXT(ROWS(B$1:$B3),"0")</f>
        <v>2.11.8.3</v>
      </c>
      <c r="C209" s="104" t="s">
        <v>636</v>
      </c>
      <c r="D209" s="215" t="s">
        <v>13</v>
      </c>
      <c r="E209" s="215">
        <v>1</v>
      </c>
      <c r="F209" s="218">
        <v>0</v>
      </c>
      <c r="G209" s="219">
        <f t="shared" si="23"/>
        <v>0</v>
      </c>
    </row>
    <row r="210" spans="1:7" outlineLevel="2" x14ac:dyDescent="0.3">
      <c r="A210" s="157"/>
      <c r="B210" s="176" t="str">
        <f>LEFT($B$206,6)&amp;"."&amp;TEXT(ROWS(B$1:$B4),"0")</f>
        <v>2.11.8.4</v>
      </c>
      <c r="C210" s="104" t="s">
        <v>637</v>
      </c>
      <c r="D210" s="215" t="s">
        <v>13</v>
      </c>
      <c r="E210" s="215">
        <v>1</v>
      </c>
      <c r="F210" s="218">
        <v>0</v>
      </c>
      <c r="G210" s="219">
        <f t="shared" si="23"/>
        <v>0</v>
      </c>
    </row>
    <row r="211" spans="1:7" outlineLevel="2" x14ac:dyDescent="0.3">
      <c r="A211" s="157"/>
      <c r="B211" s="176" t="str">
        <f>LEFT($B$206,6)&amp;"."&amp;TEXT(ROWS(B$1:$B5),"0")</f>
        <v>2.11.8.5</v>
      </c>
      <c r="C211" s="104" t="s">
        <v>638</v>
      </c>
      <c r="D211" s="215" t="s">
        <v>13</v>
      </c>
      <c r="E211" s="215">
        <v>1</v>
      </c>
      <c r="F211" s="218">
        <v>0</v>
      </c>
      <c r="G211" s="219">
        <f t="shared" si="23"/>
        <v>0</v>
      </c>
    </row>
    <row r="212" spans="1:7" outlineLevel="2" x14ac:dyDescent="0.3">
      <c r="A212" s="157"/>
      <c r="B212" s="176" t="str">
        <f>LEFT($B$206,6)&amp;"."&amp;TEXT(ROWS(B$1:$B6),"0")</f>
        <v>2.11.8.6</v>
      </c>
      <c r="C212" s="104" t="s">
        <v>639</v>
      </c>
      <c r="D212" s="215" t="s">
        <v>13</v>
      </c>
      <c r="E212" s="215">
        <v>1</v>
      </c>
      <c r="F212" s="218">
        <v>0</v>
      </c>
      <c r="G212" s="219">
        <f t="shared" si="23"/>
        <v>0</v>
      </c>
    </row>
    <row r="213" spans="1:7" outlineLevel="2" x14ac:dyDescent="0.3">
      <c r="A213" s="157"/>
      <c r="B213" s="176" t="str">
        <f>LEFT($B$206,6)&amp;"."&amp;TEXT(ROWS(B$1:$B7),"0")</f>
        <v>2.11.8.7</v>
      </c>
      <c r="C213" s="104" t="s">
        <v>640</v>
      </c>
      <c r="D213" s="215" t="s">
        <v>13</v>
      </c>
      <c r="E213" s="215">
        <v>1</v>
      </c>
      <c r="F213" s="218">
        <v>0</v>
      </c>
      <c r="G213" s="219">
        <f t="shared" si="23"/>
        <v>0</v>
      </c>
    </row>
    <row r="214" spans="1:7" outlineLevel="2" x14ac:dyDescent="0.3">
      <c r="A214" s="157"/>
      <c r="B214" s="176" t="str">
        <f>LEFT($B$206,6)&amp;"."&amp;TEXT(ROWS(B$1:$B8),"0")</f>
        <v>2.11.8.8</v>
      </c>
      <c r="C214" s="104" t="s">
        <v>641</v>
      </c>
      <c r="D214" s="215" t="s">
        <v>13</v>
      </c>
      <c r="E214" s="215">
        <v>1</v>
      </c>
      <c r="F214" s="218">
        <v>0</v>
      </c>
      <c r="G214" s="219">
        <f t="shared" si="23"/>
        <v>0</v>
      </c>
    </row>
    <row r="215" spans="1:7" outlineLevel="2" x14ac:dyDescent="0.3">
      <c r="A215" s="157"/>
      <c r="B215" s="176" t="str">
        <f>LEFT($B$206,6)&amp;"."&amp;TEXT(ROWS(B$1:$B9),"0")</f>
        <v>2.11.8.9</v>
      </c>
      <c r="C215" s="104" t="s">
        <v>642</v>
      </c>
      <c r="D215" s="215" t="s">
        <v>13</v>
      </c>
      <c r="E215" s="215">
        <v>1</v>
      </c>
      <c r="F215" s="218">
        <v>0</v>
      </c>
      <c r="G215" s="219">
        <f t="shared" si="23"/>
        <v>0</v>
      </c>
    </row>
    <row r="216" spans="1:7" outlineLevel="2" x14ac:dyDescent="0.3">
      <c r="A216" s="157"/>
      <c r="B216" s="176" t="str">
        <f>LEFT($B$206,6)&amp;"."&amp;TEXT(ROWS(B$1:$B10),"0")</f>
        <v>2.11.8.10</v>
      </c>
      <c r="C216" s="104" t="s">
        <v>643</v>
      </c>
      <c r="D216" s="215" t="s">
        <v>13</v>
      </c>
      <c r="E216" s="215">
        <v>1</v>
      </c>
      <c r="F216" s="218">
        <v>0</v>
      </c>
      <c r="G216" s="219">
        <f t="shared" si="23"/>
        <v>0</v>
      </c>
    </row>
    <row r="217" spans="1:7" outlineLevel="2" x14ac:dyDescent="0.3">
      <c r="A217" s="157"/>
      <c r="B217" s="176" t="str">
        <f>LEFT($B$206,6)&amp;"."&amp;TEXT(ROWS(B$1:$B11),"0")</f>
        <v>2.11.8.11</v>
      </c>
      <c r="C217" s="104" t="s">
        <v>644</v>
      </c>
      <c r="D217" s="215" t="s">
        <v>13</v>
      </c>
      <c r="E217" s="215">
        <v>1</v>
      </c>
      <c r="F217" s="218">
        <v>0</v>
      </c>
      <c r="G217" s="219">
        <f t="shared" si="23"/>
        <v>0</v>
      </c>
    </row>
    <row r="218" spans="1:7" s="171" customFormat="1" outlineLevel="2" x14ac:dyDescent="0.3">
      <c r="A218" s="157"/>
      <c r="B218" s="176" t="str">
        <f>LEFT($B$206,6)&amp;"."&amp;TEXT(ROWS(B$1:$B12),"0")</f>
        <v>2.11.8.12</v>
      </c>
      <c r="C218" s="104" t="s">
        <v>666</v>
      </c>
      <c r="D218" s="215" t="s">
        <v>13</v>
      </c>
      <c r="E218" s="215">
        <v>1</v>
      </c>
      <c r="F218" s="218">
        <v>0</v>
      </c>
      <c r="G218" s="219">
        <f t="shared" si="23"/>
        <v>0</v>
      </c>
    </row>
    <row r="219" spans="1:7" s="171" customFormat="1" ht="16.2" outlineLevel="1" x14ac:dyDescent="0.3">
      <c r="A219" s="157"/>
      <c r="B219" s="187" t="str">
        <f>$A$151&amp;"."&amp;TEXT(ROWS(B$1:$B9),"0")&amp;"*"</f>
        <v>2.11.9*</v>
      </c>
      <c r="C219" s="164" t="s">
        <v>653</v>
      </c>
      <c r="D219" s="192" t="s">
        <v>674</v>
      </c>
      <c r="E219" s="193">
        <v>1</v>
      </c>
      <c r="F219" s="301">
        <f>SUM(G220:G229)</f>
        <v>0</v>
      </c>
      <c r="G219" s="302"/>
    </row>
    <row r="220" spans="1:7" s="171" customFormat="1" outlineLevel="2" x14ac:dyDescent="0.3">
      <c r="A220" s="157"/>
      <c r="B220" s="176" t="str">
        <f>LEFT($B$219,6)&amp;"."&amp;TEXT(ROWS(B$1:$B1),"0")</f>
        <v>2.11.9.1</v>
      </c>
      <c r="C220" s="104" t="s">
        <v>592</v>
      </c>
      <c r="D220" s="215" t="s">
        <v>13</v>
      </c>
      <c r="E220" s="215">
        <v>1</v>
      </c>
      <c r="F220" s="218">
        <v>0</v>
      </c>
      <c r="G220" s="219">
        <f>F220*E220</f>
        <v>0</v>
      </c>
    </row>
    <row r="221" spans="1:7" s="171" customFormat="1" outlineLevel="2" x14ac:dyDescent="0.3">
      <c r="A221" s="157"/>
      <c r="B221" s="176" t="str">
        <f>LEFT($B$219,6)&amp;"."&amp;TEXT(ROWS(B$1:$B2),"0")</f>
        <v>2.11.9.2</v>
      </c>
      <c r="C221" s="104" t="s">
        <v>594</v>
      </c>
      <c r="D221" s="215" t="s">
        <v>13</v>
      </c>
      <c r="E221" s="215">
        <v>1</v>
      </c>
      <c r="F221" s="218">
        <v>0</v>
      </c>
      <c r="G221" s="219">
        <f t="shared" ref="G221:G229" si="24">F221*E221</f>
        <v>0</v>
      </c>
    </row>
    <row r="222" spans="1:7" s="171" customFormat="1" outlineLevel="2" x14ac:dyDescent="0.3">
      <c r="A222" s="157"/>
      <c r="B222" s="176" t="str">
        <f>LEFT($B$219,6)&amp;"."&amp;TEXT(ROWS(B$1:$B3),"0")</f>
        <v>2.11.9.3</v>
      </c>
      <c r="C222" s="104" t="s">
        <v>596</v>
      </c>
      <c r="D222" s="215" t="s">
        <v>13</v>
      </c>
      <c r="E222" s="215">
        <v>1</v>
      </c>
      <c r="F222" s="218">
        <v>0</v>
      </c>
      <c r="G222" s="219">
        <f t="shared" si="24"/>
        <v>0</v>
      </c>
    </row>
    <row r="223" spans="1:7" s="171" customFormat="1" outlineLevel="2" x14ac:dyDescent="0.3">
      <c r="A223" s="157"/>
      <c r="B223" s="176" t="str">
        <f>LEFT($B$219,6)&amp;"."&amp;TEXT(ROWS(B$1:$B4),"0")</f>
        <v>2.11.9.4</v>
      </c>
      <c r="C223" s="104" t="s">
        <v>593</v>
      </c>
      <c r="D223" s="215" t="s">
        <v>13</v>
      </c>
      <c r="E223" s="215">
        <v>1</v>
      </c>
      <c r="F223" s="218">
        <v>0</v>
      </c>
      <c r="G223" s="219">
        <f t="shared" si="24"/>
        <v>0</v>
      </c>
    </row>
    <row r="224" spans="1:7" s="171" customFormat="1" outlineLevel="2" x14ac:dyDescent="0.3">
      <c r="A224" s="157"/>
      <c r="B224" s="176" t="str">
        <f>LEFT($B$219,6)&amp;"."&amp;TEXT(ROWS(B$1:$B5),"0")</f>
        <v>2.11.9.5</v>
      </c>
      <c r="C224" s="104" t="s">
        <v>595</v>
      </c>
      <c r="D224" s="215" t="s">
        <v>13</v>
      </c>
      <c r="E224" s="215">
        <v>1</v>
      </c>
      <c r="F224" s="218">
        <v>0</v>
      </c>
      <c r="G224" s="219">
        <f t="shared" si="24"/>
        <v>0</v>
      </c>
    </row>
    <row r="225" spans="1:7" s="171" customFormat="1" outlineLevel="2" x14ac:dyDescent="0.3">
      <c r="A225" s="157"/>
      <c r="B225" s="176" t="str">
        <f>LEFT($B$219,6)&amp;"."&amp;TEXT(ROWS(B$1:$B6),"0")</f>
        <v>2.11.9.6</v>
      </c>
      <c r="C225" s="104" t="s">
        <v>597</v>
      </c>
      <c r="D225" s="215" t="s">
        <v>13</v>
      </c>
      <c r="E225" s="215">
        <v>1</v>
      </c>
      <c r="F225" s="218">
        <v>0</v>
      </c>
      <c r="G225" s="219">
        <f t="shared" si="24"/>
        <v>0</v>
      </c>
    </row>
    <row r="226" spans="1:7" s="167" customFormat="1" outlineLevel="2" x14ac:dyDescent="0.3">
      <c r="A226" s="157"/>
      <c r="B226" s="176" t="str">
        <f>LEFT($B$219,6)&amp;"."&amp;TEXT(ROWS(B$1:$B7),"0")</f>
        <v>2.11.9.7</v>
      </c>
      <c r="C226" s="104" t="s">
        <v>598</v>
      </c>
      <c r="D226" s="215" t="s">
        <v>13</v>
      </c>
      <c r="E226" s="215">
        <v>1</v>
      </c>
      <c r="F226" s="218">
        <v>0</v>
      </c>
      <c r="G226" s="219">
        <f t="shared" si="24"/>
        <v>0</v>
      </c>
    </row>
    <row r="227" spans="1:7" s="167" customFormat="1" outlineLevel="2" x14ac:dyDescent="0.3">
      <c r="A227" s="157"/>
      <c r="B227" s="176" t="str">
        <f>LEFT($B$219,6)&amp;"."&amp;TEXT(ROWS(B$1:$B8),"0")</f>
        <v>2.11.9.8</v>
      </c>
      <c r="C227" s="104" t="s">
        <v>599</v>
      </c>
      <c r="D227" s="215" t="s">
        <v>13</v>
      </c>
      <c r="E227" s="215">
        <v>1</v>
      </c>
      <c r="F227" s="218">
        <v>0</v>
      </c>
      <c r="G227" s="219">
        <f t="shared" si="24"/>
        <v>0</v>
      </c>
    </row>
    <row r="228" spans="1:7" s="169" customFormat="1" outlineLevel="2" x14ac:dyDescent="0.3">
      <c r="A228" s="157"/>
      <c r="B228" s="176" t="str">
        <f>LEFT($B$219,6)&amp;"."&amp;TEXT(ROWS(B$1:$B9),"0")</f>
        <v>2.11.9.9</v>
      </c>
      <c r="C228" s="104" t="s">
        <v>600</v>
      </c>
      <c r="D228" s="215" t="s">
        <v>13</v>
      </c>
      <c r="E228" s="215">
        <v>1</v>
      </c>
      <c r="F228" s="218">
        <v>0</v>
      </c>
      <c r="G228" s="219">
        <f t="shared" si="24"/>
        <v>0</v>
      </c>
    </row>
    <row r="229" spans="1:7" outlineLevel="2" x14ac:dyDescent="0.3">
      <c r="A229" s="157"/>
      <c r="B229" s="176" t="str">
        <f>LEFT($B$219,6)&amp;"."&amp;TEXT(ROWS(B$1:$B10),"0")</f>
        <v>2.11.9.10</v>
      </c>
      <c r="C229" s="104" t="s">
        <v>665</v>
      </c>
      <c r="D229" s="215" t="s">
        <v>13</v>
      </c>
      <c r="E229" s="215">
        <v>1</v>
      </c>
      <c r="F229" s="218">
        <v>0</v>
      </c>
      <c r="G229" s="219">
        <f t="shared" si="24"/>
        <v>0</v>
      </c>
    </row>
    <row r="230" spans="1:7" ht="16.2" outlineLevel="1" x14ac:dyDescent="0.3">
      <c r="A230" s="157"/>
      <c r="B230" s="187" t="str">
        <f>$A$151&amp;"."&amp;TEXT(ROWS(B$1:$B10),"0")&amp;"*"</f>
        <v>2.11.10*</v>
      </c>
      <c r="C230" s="164" t="s">
        <v>654</v>
      </c>
      <c r="D230" s="192" t="s">
        <v>674</v>
      </c>
      <c r="E230" s="193">
        <v>1</v>
      </c>
      <c r="F230" s="301">
        <f>SUM(G231:G242)</f>
        <v>0</v>
      </c>
      <c r="G230" s="302"/>
    </row>
    <row r="231" spans="1:7" outlineLevel="2" x14ac:dyDescent="0.3">
      <c r="A231" s="157"/>
      <c r="B231" s="176" t="str">
        <f>LEFT($B$230,7)&amp;"."&amp;TEXT(ROWS(B$1:$B1),"0")</f>
        <v>2.11.10.1</v>
      </c>
      <c r="C231" s="104" t="s">
        <v>619</v>
      </c>
      <c r="D231" s="215" t="s">
        <v>13</v>
      </c>
      <c r="E231" s="215">
        <v>1</v>
      </c>
      <c r="F231" s="218">
        <v>0</v>
      </c>
      <c r="G231" s="219">
        <f>F231*E231</f>
        <v>0</v>
      </c>
    </row>
    <row r="232" spans="1:7" outlineLevel="2" x14ac:dyDescent="0.3">
      <c r="A232" s="157"/>
      <c r="B232" s="176" t="str">
        <f>LEFT($B$230,7)&amp;"."&amp;TEXT(ROWS(B$1:$B2),"0")</f>
        <v>2.11.10.2</v>
      </c>
      <c r="C232" s="104" t="s">
        <v>620</v>
      </c>
      <c r="D232" s="215" t="s">
        <v>13</v>
      </c>
      <c r="E232" s="215">
        <v>1</v>
      </c>
      <c r="F232" s="218">
        <v>0</v>
      </c>
      <c r="G232" s="219">
        <f t="shared" ref="G232:G242" si="25">F232*E232</f>
        <v>0</v>
      </c>
    </row>
    <row r="233" spans="1:7" outlineLevel="2" x14ac:dyDescent="0.3">
      <c r="A233" s="157"/>
      <c r="B233" s="176" t="str">
        <f>LEFT($B$230,7)&amp;"."&amp;TEXT(ROWS(B$1:$B3),"0")</f>
        <v>2.11.10.3</v>
      </c>
      <c r="C233" s="104" t="s">
        <v>621</v>
      </c>
      <c r="D233" s="215" t="s">
        <v>13</v>
      </c>
      <c r="E233" s="215">
        <v>1</v>
      </c>
      <c r="F233" s="218">
        <v>0</v>
      </c>
      <c r="G233" s="219">
        <f t="shared" si="25"/>
        <v>0</v>
      </c>
    </row>
    <row r="234" spans="1:7" outlineLevel="2" x14ac:dyDescent="0.3">
      <c r="A234" s="157"/>
      <c r="B234" s="176" t="str">
        <f>LEFT($B$230,7)&amp;"."&amp;TEXT(ROWS(B$1:$B4),"0")</f>
        <v>2.11.10.4</v>
      </c>
      <c r="C234" s="104" t="s">
        <v>585</v>
      </c>
      <c r="D234" s="215" t="s">
        <v>13</v>
      </c>
      <c r="E234" s="215">
        <v>1</v>
      </c>
      <c r="F234" s="218">
        <v>0</v>
      </c>
      <c r="G234" s="219">
        <f t="shared" si="25"/>
        <v>0</v>
      </c>
    </row>
    <row r="235" spans="1:7" outlineLevel="2" x14ac:dyDescent="0.3">
      <c r="A235" s="157"/>
      <c r="B235" s="176" t="str">
        <f>LEFT($B$230,7)&amp;"."&amp;TEXT(ROWS(B$1:$B5),"0")</f>
        <v>2.11.10.5</v>
      </c>
      <c r="C235" s="104" t="s">
        <v>587</v>
      </c>
      <c r="D235" s="215" t="s">
        <v>13</v>
      </c>
      <c r="E235" s="215">
        <v>1</v>
      </c>
      <c r="F235" s="218">
        <v>0</v>
      </c>
      <c r="G235" s="219">
        <f t="shared" si="25"/>
        <v>0</v>
      </c>
    </row>
    <row r="236" spans="1:7" outlineLevel="2" x14ac:dyDescent="0.3">
      <c r="A236" s="157"/>
      <c r="B236" s="176" t="str">
        <f>LEFT($B$230,7)&amp;"."&amp;TEXT(ROWS(B$1:$B6),"0")</f>
        <v>2.11.10.6</v>
      </c>
      <c r="C236" s="104" t="s">
        <v>584</v>
      </c>
      <c r="D236" s="215" t="s">
        <v>13</v>
      </c>
      <c r="E236" s="215">
        <v>1</v>
      </c>
      <c r="F236" s="218">
        <v>0</v>
      </c>
      <c r="G236" s="219">
        <f t="shared" si="25"/>
        <v>0</v>
      </c>
    </row>
    <row r="237" spans="1:7" outlineLevel="2" x14ac:dyDescent="0.3">
      <c r="A237" s="157"/>
      <c r="B237" s="176" t="str">
        <f>LEFT($B$230,7)&amp;"."&amp;TEXT(ROWS(B$1:$B7),"0")</f>
        <v>2.11.10.7</v>
      </c>
      <c r="C237" s="104" t="s">
        <v>586</v>
      </c>
      <c r="D237" s="215" t="s">
        <v>13</v>
      </c>
      <c r="E237" s="215">
        <v>1</v>
      </c>
      <c r="F237" s="218">
        <v>0</v>
      </c>
      <c r="G237" s="219">
        <f t="shared" si="25"/>
        <v>0</v>
      </c>
    </row>
    <row r="238" spans="1:7" outlineLevel="2" x14ac:dyDescent="0.3">
      <c r="A238" s="157"/>
      <c r="B238" s="176" t="str">
        <f>LEFT($B$230,7)&amp;"."&amp;TEXT(ROWS(B$1:$B8),"0")</f>
        <v>2.11.10.8</v>
      </c>
      <c r="C238" s="104" t="s">
        <v>588</v>
      </c>
      <c r="D238" s="215" t="s">
        <v>13</v>
      </c>
      <c r="E238" s="215">
        <v>1</v>
      </c>
      <c r="F238" s="218">
        <v>0</v>
      </c>
      <c r="G238" s="219">
        <f t="shared" si="25"/>
        <v>0</v>
      </c>
    </row>
    <row r="239" spans="1:7" outlineLevel="2" x14ac:dyDescent="0.3">
      <c r="A239" s="157"/>
      <c r="B239" s="176" t="str">
        <f>LEFT($B$230,7)&amp;"."&amp;TEXT(ROWS(B$1:$B9),"0")</f>
        <v>2.11.10.9</v>
      </c>
      <c r="C239" s="104" t="s">
        <v>589</v>
      </c>
      <c r="D239" s="215" t="s">
        <v>13</v>
      </c>
      <c r="E239" s="215">
        <v>1</v>
      </c>
      <c r="F239" s="218">
        <v>0</v>
      </c>
      <c r="G239" s="219">
        <f t="shared" si="25"/>
        <v>0</v>
      </c>
    </row>
    <row r="240" spans="1:7" outlineLevel="2" x14ac:dyDescent="0.3">
      <c r="A240" s="157"/>
      <c r="B240" s="176" t="str">
        <f>LEFT($B$230,7)&amp;"."&amp;TEXT(ROWS(B$1:$B10),"0")</f>
        <v>2.11.10.10</v>
      </c>
      <c r="C240" s="104" t="s">
        <v>590</v>
      </c>
      <c r="D240" s="215" t="s">
        <v>13</v>
      </c>
      <c r="E240" s="215">
        <v>1</v>
      </c>
      <c r="F240" s="218">
        <v>0</v>
      </c>
      <c r="G240" s="219">
        <f t="shared" si="25"/>
        <v>0</v>
      </c>
    </row>
    <row r="241" spans="1:7" outlineLevel="2" x14ac:dyDescent="0.3">
      <c r="A241" s="157"/>
      <c r="B241" s="176" t="str">
        <f>LEFT($B$230,7)&amp;"."&amp;TEXT(ROWS(B$1:$B11),"0")</f>
        <v>2.11.10.11</v>
      </c>
      <c r="C241" s="104" t="s">
        <v>591</v>
      </c>
      <c r="D241" s="215" t="s">
        <v>13</v>
      </c>
      <c r="E241" s="215">
        <v>1</v>
      </c>
      <c r="F241" s="218">
        <v>0</v>
      </c>
      <c r="G241" s="219">
        <f t="shared" si="25"/>
        <v>0</v>
      </c>
    </row>
    <row r="242" spans="1:7" ht="26.4" outlineLevel="2" x14ac:dyDescent="0.3">
      <c r="A242" s="157"/>
      <c r="B242" s="176" t="str">
        <f>LEFT($B$230,7)&amp;"."&amp;TEXT(ROWS(B$1:$B12),"0")</f>
        <v>2.11.10.12</v>
      </c>
      <c r="C242" s="104" t="s">
        <v>664</v>
      </c>
      <c r="D242" s="215" t="s">
        <v>13</v>
      </c>
      <c r="E242" s="215">
        <v>1</v>
      </c>
      <c r="F242" s="218">
        <v>0</v>
      </c>
      <c r="G242" s="219">
        <f t="shared" si="25"/>
        <v>0</v>
      </c>
    </row>
    <row r="243" spans="1:7" ht="16.2" outlineLevel="1" x14ac:dyDescent="0.3">
      <c r="A243" s="157"/>
      <c r="B243" s="187" t="str">
        <f>$A$151&amp;"."&amp;TEXT(ROWS(B$1:$B11),"0")&amp;"*"</f>
        <v>2.11.11*</v>
      </c>
      <c r="C243" s="164" t="s">
        <v>655</v>
      </c>
      <c r="D243" s="192" t="s">
        <v>562</v>
      </c>
      <c r="E243" s="193">
        <v>1</v>
      </c>
      <c r="F243" s="301">
        <f>G244</f>
        <v>0</v>
      </c>
      <c r="G243" s="302"/>
    </row>
    <row r="244" spans="1:7" outlineLevel="2" x14ac:dyDescent="0.3">
      <c r="A244" s="298"/>
      <c r="B244" s="296" t="str">
        <f>LEFT($B$243,7)&amp;"."&amp;TEXT(ROWS(B$1:$B1),"0")</f>
        <v>2.11.11.1</v>
      </c>
      <c r="C244" s="104" t="s">
        <v>602</v>
      </c>
      <c r="D244" s="292" t="s">
        <v>562</v>
      </c>
      <c r="E244" s="293">
        <v>1</v>
      </c>
      <c r="F244" s="286">
        <v>0</v>
      </c>
      <c r="G244" s="286">
        <f>F244*E244</f>
        <v>0</v>
      </c>
    </row>
    <row r="245" spans="1:7" outlineLevel="2" x14ac:dyDescent="0.3">
      <c r="A245" s="299"/>
      <c r="B245" s="297"/>
      <c r="C245" s="104" t="s">
        <v>663</v>
      </c>
      <c r="D245" s="333"/>
      <c r="E245" s="334"/>
      <c r="F245" s="300"/>
      <c r="G245" s="300"/>
    </row>
    <row r="246" spans="1:7" ht="16.2" outlineLevel="1" x14ac:dyDescent="0.3">
      <c r="A246" s="157"/>
      <c r="B246" s="187" t="str">
        <f>$A$151&amp;"."&amp;TEXT(ROWS(B$1:$B12),"0")&amp;"*"</f>
        <v>2.11.12*</v>
      </c>
      <c r="C246" s="164" t="s">
        <v>656</v>
      </c>
      <c r="D246" s="192" t="s">
        <v>562</v>
      </c>
      <c r="E246" s="193">
        <v>1</v>
      </c>
      <c r="F246" s="301">
        <f>G247</f>
        <v>0</v>
      </c>
      <c r="G246" s="302"/>
    </row>
    <row r="247" spans="1:7" outlineLevel="1" x14ac:dyDescent="0.3">
      <c r="A247" s="298"/>
      <c r="B247" s="296" t="str">
        <f>LEFT($B$246,7)&amp;"."&amp;TEXT(ROWS(B$1:$B1),"0")</f>
        <v>2.11.12.1</v>
      </c>
      <c r="C247" s="104" t="s">
        <v>604</v>
      </c>
      <c r="D247" s="292" t="s">
        <v>562</v>
      </c>
      <c r="E247" s="293">
        <v>1</v>
      </c>
      <c r="F247" s="286">
        <v>0</v>
      </c>
      <c r="G247" s="286">
        <f>F247*E247</f>
        <v>0</v>
      </c>
    </row>
    <row r="248" spans="1:7" ht="13.2" customHeight="1" outlineLevel="1" x14ac:dyDescent="0.3">
      <c r="A248" s="299"/>
      <c r="B248" s="297"/>
      <c r="C248" s="104" t="s">
        <v>662</v>
      </c>
      <c r="D248" s="333"/>
      <c r="E248" s="334"/>
      <c r="F248" s="300"/>
      <c r="G248" s="300"/>
    </row>
    <row r="249" spans="1:7" ht="17.399999999999999" x14ac:dyDescent="0.3">
      <c r="A249" s="158" t="s">
        <v>782</v>
      </c>
      <c r="B249" s="307" t="s">
        <v>657</v>
      </c>
      <c r="C249" s="307"/>
      <c r="D249" s="191" t="s">
        <v>677</v>
      </c>
      <c r="E249" s="190">
        <f>SUM(E250:E255)</f>
        <v>2</v>
      </c>
      <c r="F249" s="284">
        <f>G250+G255</f>
        <v>0</v>
      </c>
      <c r="G249" s="285"/>
    </row>
    <row r="250" spans="1:7" ht="26.4" outlineLevel="1" x14ac:dyDescent="0.3">
      <c r="A250" s="298"/>
      <c r="B250" s="296" t="str">
        <f>$A$249&amp;"."&amp;TEXT(ROWS(B$1:$B1),"0")&amp;"*"</f>
        <v>2.12.1*</v>
      </c>
      <c r="C250" s="104" t="s">
        <v>187</v>
      </c>
      <c r="D250" s="292" t="s">
        <v>674</v>
      </c>
      <c r="E250" s="293">
        <v>1</v>
      </c>
      <c r="F250" s="286">
        <v>0</v>
      </c>
      <c r="G250" s="286">
        <f>F250*E250</f>
        <v>0</v>
      </c>
    </row>
    <row r="251" spans="1:7" ht="39.6" outlineLevel="1" x14ac:dyDescent="0.3">
      <c r="A251" s="322"/>
      <c r="B251" s="323"/>
      <c r="C251" s="104" t="s">
        <v>624</v>
      </c>
      <c r="D251" s="292"/>
      <c r="E251" s="293"/>
      <c r="F251" s="286"/>
      <c r="G251" s="286"/>
    </row>
    <row r="252" spans="1:7" ht="26.4" outlineLevel="1" x14ac:dyDescent="0.3">
      <c r="A252" s="322"/>
      <c r="B252" s="323"/>
      <c r="C252" s="104" t="s">
        <v>625</v>
      </c>
      <c r="D252" s="292"/>
      <c r="E252" s="293"/>
      <c r="F252" s="286"/>
      <c r="G252" s="286"/>
    </row>
    <row r="253" spans="1:7" outlineLevel="1" x14ac:dyDescent="0.3">
      <c r="A253" s="322"/>
      <c r="B253" s="323"/>
      <c r="C253" s="104" t="s">
        <v>191</v>
      </c>
      <c r="D253" s="292"/>
      <c r="E253" s="293"/>
      <c r="F253" s="286"/>
      <c r="G253" s="286"/>
    </row>
    <row r="254" spans="1:7" outlineLevel="1" x14ac:dyDescent="0.3">
      <c r="A254" s="299"/>
      <c r="B254" s="297"/>
      <c r="C254" s="104" t="s">
        <v>192</v>
      </c>
      <c r="D254" s="292"/>
      <c r="E254" s="293"/>
      <c r="F254" s="286"/>
      <c r="G254" s="286"/>
    </row>
    <row r="255" spans="1:7" ht="66" outlineLevel="1" x14ac:dyDescent="0.3">
      <c r="A255" s="157"/>
      <c r="B255" s="213" t="str">
        <f>$A$249&amp;"."&amp;TEXT(ROWS(B$1:$B2),"0")&amp;"*"</f>
        <v>2.12.2*</v>
      </c>
      <c r="C255" s="104" t="s">
        <v>623</v>
      </c>
      <c r="D255" s="127" t="s">
        <v>674</v>
      </c>
      <c r="E255" s="214">
        <v>1</v>
      </c>
      <c r="F255" s="220">
        <v>0</v>
      </c>
      <c r="G255" s="220">
        <f>F255*E255</f>
        <v>0</v>
      </c>
    </row>
    <row r="256" spans="1:7" ht="17.399999999999999" x14ac:dyDescent="0.3">
      <c r="A256" s="158" t="s">
        <v>783</v>
      </c>
      <c r="B256" s="307" t="s">
        <v>658</v>
      </c>
      <c r="C256" s="307"/>
      <c r="D256" s="158" t="s">
        <v>677</v>
      </c>
      <c r="E256" s="190">
        <v>1</v>
      </c>
      <c r="F256" s="284">
        <f>G257</f>
        <v>0</v>
      </c>
      <c r="G256" s="285"/>
    </row>
    <row r="257" spans="1:7" ht="52.8" outlineLevel="1" x14ac:dyDescent="0.3">
      <c r="A257" s="298"/>
      <c r="B257" s="296" t="str">
        <f>$A$256&amp;"."&amp;TEXT(ROWS(B$1:$B1),"0")&amp;"*"</f>
        <v>2.13.1*</v>
      </c>
      <c r="C257" s="104" t="s">
        <v>601</v>
      </c>
      <c r="D257" s="328" t="s">
        <v>677</v>
      </c>
      <c r="E257" s="325">
        <v>1</v>
      </c>
      <c r="F257" s="289">
        <v>0</v>
      </c>
      <c r="G257" s="289">
        <f>F257*E257</f>
        <v>0</v>
      </c>
    </row>
    <row r="258" spans="1:7" outlineLevel="1" x14ac:dyDescent="0.3">
      <c r="A258" s="322"/>
      <c r="B258" s="323"/>
      <c r="C258" s="104" t="s">
        <v>622</v>
      </c>
      <c r="D258" s="329"/>
      <c r="E258" s="330"/>
      <c r="F258" s="290"/>
      <c r="G258" s="290"/>
    </row>
    <row r="259" spans="1:7" outlineLevel="1" x14ac:dyDescent="0.3">
      <c r="A259" s="299"/>
      <c r="B259" s="297"/>
      <c r="C259" s="104" t="s">
        <v>459</v>
      </c>
      <c r="D259" s="331"/>
      <c r="E259" s="332"/>
      <c r="F259" s="291"/>
      <c r="G259" s="291"/>
    </row>
    <row r="260" spans="1:7" ht="17.399999999999999" x14ac:dyDescent="0.3">
      <c r="A260" s="158" t="s">
        <v>784</v>
      </c>
      <c r="B260" s="294" t="s">
        <v>659</v>
      </c>
      <c r="C260" s="295"/>
      <c r="D260" s="189" t="s">
        <v>562</v>
      </c>
      <c r="E260" s="190">
        <v>1</v>
      </c>
      <c r="F260" s="284">
        <f>G261</f>
        <v>0</v>
      </c>
      <c r="G260" s="285"/>
    </row>
    <row r="261" spans="1:7" outlineLevel="1" x14ac:dyDescent="0.3">
      <c r="A261" s="298"/>
      <c r="B261" s="296" t="str">
        <f>$A$260&amp;"."&amp;TEXT(ROWS(B$1:$B1),"0")&amp;"*"</f>
        <v>2.14.1*</v>
      </c>
      <c r="C261" s="104" t="s">
        <v>558</v>
      </c>
      <c r="D261" s="292" t="s">
        <v>562</v>
      </c>
      <c r="E261" s="293">
        <v>1</v>
      </c>
      <c r="F261" s="286">
        <v>0</v>
      </c>
      <c r="G261" s="286">
        <f>F261*E261</f>
        <v>0</v>
      </c>
    </row>
    <row r="262" spans="1:7" outlineLevel="1" x14ac:dyDescent="0.3">
      <c r="A262" s="299"/>
      <c r="B262" s="297"/>
      <c r="C262" s="104" t="s">
        <v>661</v>
      </c>
      <c r="D262" s="292"/>
      <c r="E262" s="293"/>
      <c r="F262" s="286"/>
      <c r="G262" s="286"/>
    </row>
    <row r="263" spans="1:7" ht="22.8" x14ac:dyDescent="0.3">
      <c r="A263" s="287" t="s">
        <v>824</v>
      </c>
      <c r="B263" s="287"/>
      <c r="C263" s="287"/>
      <c r="D263" s="287"/>
      <c r="E263" s="287"/>
      <c r="F263" s="288">
        <f>F7+F9+F49+F54+F58+F60+F64+F66+F84+F86+F151+F249+F256+F260</f>
        <v>0</v>
      </c>
      <c r="G263" s="288"/>
    </row>
    <row r="264" spans="1:7" ht="13.8" x14ac:dyDescent="0.3">
      <c r="B264" s="202"/>
      <c r="D264" s="169"/>
      <c r="E264" s="203"/>
    </row>
    <row r="265" spans="1:7" ht="14.4" x14ac:dyDescent="0.3">
      <c r="B265" s="281" t="s">
        <v>660</v>
      </c>
      <c r="C265" s="282"/>
      <c r="D265" s="282"/>
      <c r="E265" s="282"/>
      <c r="F265" s="282"/>
    </row>
    <row r="266" spans="1:7" x14ac:dyDescent="0.3">
      <c r="B266" s="283" t="s">
        <v>672</v>
      </c>
      <c r="C266" s="283"/>
      <c r="D266" s="283"/>
      <c r="E266" s="283"/>
    </row>
    <row r="267" spans="1:7" x14ac:dyDescent="0.3">
      <c r="B267" s="199"/>
    </row>
  </sheetData>
  <autoFilter ref="A6:E267" xr:uid="{00000000-0009-0000-0000-000006000000}"/>
  <mergeCells count="126">
    <mergeCell ref="A1:D1"/>
    <mergeCell ref="E1:G1"/>
    <mergeCell ref="A2:E2"/>
    <mergeCell ref="F5:G5"/>
    <mergeCell ref="F7:G7"/>
    <mergeCell ref="E244:E245"/>
    <mergeCell ref="A247:A248"/>
    <mergeCell ref="A160:A164"/>
    <mergeCell ref="A180:A182"/>
    <mergeCell ref="A184:A187"/>
    <mergeCell ref="B184:B187"/>
    <mergeCell ref="F9:G9"/>
    <mergeCell ref="F10:G10"/>
    <mergeCell ref="F20:G20"/>
    <mergeCell ref="F39:G39"/>
    <mergeCell ref="F49:G49"/>
    <mergeCell ref="A153:A158"/>
    <mergeCell ref="B153:B158"/>
    <mergeCell ref="A5:A6"/>
    <mergeCell ref="B5:B6"/>
    <mergeCell ref="B244:B245"/>
    <mergeCell ref="D244:D245"/>
    <mergeCell ref="B250:B254"/>
    <mergeCell ref="D250:D254"/>
    <mergeCell ref="E247:E248"/>
    <mergeCell ref="B249:C249"/>
    <mergeCell ref="D247:D248"/>
    <mergeCell ref="A190:A192"/>
    <mergeCell ref="A250:A254"/>
    <mergeCell ref="A244:A245"/>
    <mergeCell ref="B247:B248"/>
    <mergeCell ref="E190:E192"/>
    <mergeCell ref="B160:B164"/>
    <mergeCell ref="D160:D164"/>
    <mergeCell ref="E160:E164"/>
    <mergeCell ref="D180:D182"/>
    <mergeCell ref="E180:E182"/>
    <mergeCell ref="B180:B182"/>
    <mergeCell ref="D184:D187"/>
    <mergeCell ref="E184:E187"/>
    <mergeCell ref="B190:B192"/>
    <mergeCell ref="D190:D192"/>
    <mergeCell ref="B84:C84"/>
    <mergeCell ref="B66:C66"/>
    <mergeCell ref="B49:C49"/>
    <mergeCell ref="B9:C9"/>
    <mergeCell ref="E153:E158"/>
    <mergeCell ref="D153:D158"/>
    <mergeCell ref="C5:C6"/>
    <mergeCell ref="D5:E5"/>
    <mergeCell ref="B7:C7"/>
    <mergeCell ref="B151:C151"/>
    <mergeCell ref="B86:C86"/>
    <mergeCell ref="B54:C54"/>
    <mergeCell ref="B58:C58"/>
    <mergeCell ref="B60:C60"/>
    <mergeCell ref="B64:C64"/>
    <mergeCell ref="F86:G86"/>
    <mergeCell ref="F87:G87"/>
    <mergeCell ref="F99:G99"/>
    <mergeCell ref="F115:G115"/>
    <mergeCell ref="F127:G127"/>
    <mergeCell ref="F111:G111"/>
    <mergeCell ref="F54:G54"/>
    <mergeCell ref="F84:G84"/>
    <mergeCell ref="F58:G58"/>
    <mergeCell ref="F60:G60"/>
    <mergeCell ref="F64:G64"/>
    <mergeCell ref="F67:G67"/>
    <mergeCell ref="F66:G66"/>
    <mergeCell ref="F77:G77"/>
    <mergeCell ref="F79:G79"/>
    <mergeCell ref="F153:F158"/>
    <mergeCell ref="G153:G158"/>
    <mergeCell ref="F159:G159"/>
    <mergeCell ref="F160:F164"/>
    <mergeCell ref="G160:G164"/>
    <mergeCell ref="F139:G139"/>
    <mergeCell ref="F144:G144"/>
    <mergeCell ref="F148:G148"/>
    <mergeCell ref="F151:G151"/>
    <mergeCell ref="F152:G152"/>
    <mergeCell ref="F184:F187"/>
    <mergeCell ref="G184:G187"/>
    <mergeCell ref="F189:G189"/>
    <mergeCell ref="F190:F192"/>
    <mergeCell ref="G190:G192"/>
    <mergeCell ref="F165:G165"/>
    <mergeCell ref="F179:G179"/>
    <mergeCell ref="F180:F182"/>
    <mergeCell ref="G180:G182"/>
    <mergeCell ref="F183:G183"/>
    <mergeCell ref="F244:F245"/>
    <mergeCell ref="G244:G245"/>
    <mergeCell ref="F246:G246"/>
    <mergeCell ref="F247:F248"/>
    <mergeCell ref="G247:G248"/>
    <mergeCell ref="F193:G193"/>
    <mergeCell ref="F206:G206"/>
    <mergeCell ref="F230:G230"/>
    <mergeCell ref="F219:G219"/>
    <mergeCell ref="F243:G243"/>
    <mergeCell ref="B265:F265"/>
    <mergeCell ref="B266:E266"/>
    <mergeCell ref="F260:G260"/>
    <mergeCell ref="F261:F262"/>
    <mergeCell ref="G261:G262"/>
    <mergeCell ref="A263:E263"/>
    <mergeCell ref="F263:G263"/>
    <mergeCell ref="F249:G249"/>
    <mergeCell ref="F250:F254"/>
    <mergeCell ref="G250:G254"/>
    <mergeCell ref="F256:G256"/>
    <mergeCell ref="F257:F259"/>
    <mergeCell ref="G257:G259"/>
    <mergeCell ref="D261:D262"/>
    <mergeCell ref="E261:E262"/>
    <mergeCell ref="B260:C260"/>
    <mergeCell ref="B261:B262"/>
    <mergeCell ref="A261:A262"/>
    <mergeCell ref="A257:A259"/>
    <mergeCell ref="B257:B259"/>
    <mergeCell ref="D257:D259"/>
    <mergeCell ref="E257:E259"/>
    <mergeCell ref="E250:E254"/>
    <mergeCell ref="B256:C256"/>
  </mergeCells>
  <phoneticPr fontId="23" type="noConversion"/>
  <pageMargins left="0.25" right="0.25" top="0.75" bottom="0.75" header="0.3" footer="0.3"/>
  <pageSetup paperSize="9" scale="42" fitToHeight="0" orientation="portrait" r:id="rId1"/>
  <rowBreaks count="6" manualBreakCount="6">
    <brk id="48" max="6" man="1"/>
    <brk id="83" max="6" man="1"/>
    <brk id="85" max="6" man="1"/>
    <brk id="164" max="6" man="1"/>
    <brk id="188" max="6" man="1"/>
    <brk id="2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Форма графика (2)</vt:lpstr>
      <vt:lpstr>График по УНР</vt:lpstr>
      <vt:lpstr>Вариант 3</vt:lpstr>
      <vt:lpstr>График</vt:lpstr>
      <vt:lpstr>ВОР</vt:lpstr>
      <vt:lpstr>Стоимость</vt:lpstr>
      <vt:lpstr>Состав работ</vt:lpstr>
      <vt:lpstr>'Вариант 3'!Заголовки_для_печати</vt:lpstr>
      <vt:lpstr>ВОР!Заголовки_для_печати</vt:lpstr>
      <vt:lpstr>График!Заголовки_для_печати</vt:lpstr>
      <vt:lpstr>'Состав работ'!Заголовки_для_печати</vt:lpstr>
      <vt:lpstr>'Форма графика (2)'!Заголовки_для_печати</vt:lpstr>
      <vt:lpstr>'График по УНР'!Область_печати</vt:lpstr>
      <vt:lpstr>'Состав работ'!Область_печати</vt:lpstr>
      <vt:lpstr>'Форма графика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2020-08-05T06:43:30Z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5c3b1a5-3e25-4525-b923-a0572e679d8b_Enabled">
    <vt:lpwstr>True</vt:lpwstr>
  </property>
  <property fmtid="{D5CDD505-2E9C-101B-9397-08002B2CF9AE}" pid="4" name="MSIP_Label_65c3b1a5-3e25-4525-b923-a0572e679d8b_SiteId">
    <vt:lpwstr>62a9c2c8-8b09-43be-a7fb-9a87875714a9</vt:lpwstr>
  </property>
  <property fmtid="{D5CDD505-2E9C-101B-9397-08002B2CF9AE}" pid="5" name="MSIP_Label_65c3b1a5-3e25-4525-b923-a0572e679d8b_Ref">
    <vt:lpwstr>https://api.informationprotection.azure.com/api/62a9c2c8-8b09-43be-a7fb-9a87875714a9</vt:lpwstr>
  </property>
  <property fmtid="{D5CDD505-2E9C-101B-9397-08002B2CF9AE}" pid="6" name="MSIP_Label_65c3b1a5-3e25-4525-b923-a0572e679d8b_Owner">
    <vt:lpwstr>Andrey.Rogalevich@fortum.com</vt:lpwstr>
  </property>
  <property fmtid="{D5CDD505-2E9C-101B-9397-08002B2CF9AE}" pid="7" name="MSIP_Label_65c3b1a5-3e25-4525-b923-a0572e679d8b_SetDate">
    <vt:lpwstr>2018-05-26T19:56:00.5653944+04:00</vt:lpwstr>
  </property>
  <property fmtid="{D5CDD505-2E9C-101B-9397-08002B2CF9AE}" pid="8" name="MSIP_Label_65c3b1a5-3e25-4525-b923-a0572e679d8b_Name">
    <vt:lpwstr>Internal</vt:lpwstr>
  </property>
  <property fmtid="{D5CDD505-2E9C-101B-9397-08002B2CF9AE}" pid="9" name="MSIP_Label_65c3b1a5-3e25-4525-b923-a0572e679d8b_Application">
    <vt:lpwstr>Microsoft Azure Information Protection</vt:lpwstr>
  </property>
  <property fmtid="{D5CDD505-2E9C-101B-9397-08002B2CF9AE}" pid="10" name="MSIP_Label_65c3b1a5-3e25-4525-b923-a0572e679d8b_Extended_MSFT_Method">
    <vt:lpwstr>Automatic</vt:lpwstr>
  </property>
  <property fmtid="{D5CDD505-2E9C-101B-9397-08002B2CF9AE}" pid="11" name="MSIP_Label_f45044c0-b6aa-4b2b-834d-65c9ef8bb134_Enabled">
    <vt:lpwstr>True</vt:lpwstr>
  </property>
  <property fmtid="{D5CDD505-2E9C-101B-9397-08002B2CF9AE}" pid="12" name="MSIP_Label_f45044c0-b6aa-4b2b-834d-65c9ef8bb134_SiteId">
    <vt:lpwstr>62a9c2c8-8b09-43be-a7fb-9a87875714a9</vt:lpwstr>
  </property>
  <property fmtid="{D5CDD505-2E9C-101B-9397-08002B2CF9AE}" pid="13" name="MSIP_Label_f45044c0-b6aa-4b2b-834d-65c9ef8bb134_Ref">
    <vt:lpwstr>https://api.informationprotection.azure.com/api/62a9c2c8-8b09-43be-a7fb-9a87875714a9</vt:lpwstr>
  </property>
  <property fmtid="{D5CDD505-2E9C-101B-9397-08002B2CF9AE}" pid="14" name="MSIP_Label_f45044c0-b6aa-4b2b-834d-65c9ef8bb134_Owner">
    <vt:lpwstr>Andrey.Rogalevich@fortum.com</vt:lpwstr>
  </property>
  <property fmtid="{D5CDD505-2E9C-101B-9397-08002B2CF9AE}" pid="15" name="MSIP_Label_f45044c0-b6aa-4b2b-834d-65c9ef8bb134_SetDate">
    <vt:lpwstr>2018-05-26T19:56:00.5653944+04:00</vt:lpwstr>
  </property>
  <property fmtid="{D5CDD505-2E9C-101B-9397-08002B2CF9AE}" pid="16" name="MSIP_Label_f45044c0-b6aa-4b2b-834d-65c9ef8bb134_Name">
    <vt:lpwstr>Hide Visual Label</vt:lpwstr>
  </property>
  <property fmtid="{D5CDD505-2E9C-101B-9397-08002B2CF9AE}" pid="17" name="MSIP_Label_f45044c0-b6aa-4b2b-834d-65c9ef8bb134_Application">
    <vt:lpwstr>Microsoft Azure Information Protection</vt:lpwstr>
  </property>
  <property fmtid="{D5CDD505-2E9C-101B-9397-08002B2CF9AE}" pid="18" name="MSIP_Label_f45044c0-b6aa-4b2b-834d-65c9ef8bb134_Extended_MSFT_Method">
    <vt:lpwstr>Automatic</vt:lpwstr>
  </property>
  <property fmtid="{D5CDD505-2E9C-101B-9397-08002B2CF9AE}" pid="19" name="MSIP_Label_f45044c0-b6aa-4b2b-834d-65c9ef8bb134_Parent">
    <vt:lpwstr>65c3b1a5-3e25-4525-b923-a0572e679d8b</vt:lpwstr>
  </property>
  <property fmtid="{D5CDD505-2E9C-101B-9397-08002B2CF9AE}" pid="20" name="Sensitivity">
    <vt:lpwstr>Internal Hide Visual Label</vt:lpwstr>
  </property>
</Properties>
</file>