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filterPrivacy="1" defaultThemeVersion="124226"/>
  <xr:revisionPtr revIDLastSave="0" documentId="13_ncr:1_{7E16B432-DDEF-49FA-87C7-2336A3087AA7}" xr6:coauthVersionLast="45" xr6:coauthVersionMax="45" xr10:uidLastSave="{00000000-0000-0000-0000-000000000000}"/>
  <bookViews>
    <workbookView xWindow="-108" yWindow="-108" windowWidth="23256" windowHeight="12576" firstSheet="6" activeTab="6" xr2:uid="{00000000-000D-0000-FFFF-FFFF00000000}"/>
  </bookViews>
  <sheets>
    <sheet name="Форма графика (2)" sheetId="5" state="hidden" r:id="rId1"/>
    <sheet name="График по УНР" sheetId="7" state="hidden" r:id="rId2"/>
    <sheet name="Вариант 3" sheetId="8" state="hidden" r:id="rId3"/>
    <sheet name="График" sheetId="9" state="hidden" r:id="rId4"/>
    <sheet name="ВОР" sheetId="10" state="hidden" r:id="rId5"/>
    <sheet name="Стоимость" sheetId="11" state="hidden" r:id="rId6"/>
    <sheet name="График (4) скр" sheetId="15" r:id="rId7"/>
    <sheet name="Лист1" sheetId="16" r:id="rId8"/>
  </sheets>
  <definedNames>
    <definedName name="_xlnm._FilterDatabase" localSheetId="6" hidden="1">'График (4) скр'!$A$6:$E$561</definedName>
    <definedName name="_xlnm._FilterDatabase" localSheetId="1" hidden="1">'График по УНР'!$A$1:$E$156</definedName>
    <definedName name="_xlnm._FilterDatabase" localSheetId="5" hidden="1">Стоимость!$A$2:$E$85</definedName>
    <definedName name="_xlnm._FilterDatabase" localSheetId="0" hidden="1">'Форма графика (2)'!$A$1:$F$176</definedName>
    <definedName name="_xlnm.Print_Titles" localSheetId="2">'Вариант 3'!$5:$5</definedName>
    <definedName name="_xlnm.Print_Titles" localSheetId="4">ВОР!$5:$5</definedName>
    <definedName name="_xlnm.Print_Titles" localSheetId="3">График!$5:$5</definedName>
    <definedName name="_xlnm.Print_Titles" localSheetId="6">'График (4) скр'!$6:$6</definedName>
    <definedName name="_xlnm.Print_Titles" localSheetId="0">'Форма графика (2)'!$5:$5</definedName>
    <definedName name="_xlnm.Print_Area" localSheetId="6">'График (4) скр'!$A$1:$G$561</definedName>
    <definedName name="_xlnm.Print_Area" localSheetId="1">'График по УНР'!$A$1:$F$171</definedName>
    <definedName name="_xlnm.Print_Area" localSheetId="0">'Форма графика (2)'!$A$1:$F$191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6" i="15" l="1"/>
  <c r="F555" i="15" s="1"/>
  <c r="G554" i="15"/>
  <c r="F553" i="15" s="1"/>
  <c r="G551" i="15"/>
  <c r="F550" i="15" s="1"/>
  <c r="G546" i="15"/>
  <c r="F545" i="15" s="1"/>
  <c r="G542" i="15"/>
  <c r="F541" i="15" s="1"/>
  <c r="G538" i="15"/>
  <c r="F537" i="15" s="1"/>
  <c r="G536" i="15"/>
  <c r="F535" i="15" s="1"/>
  <c r="G534" i="15"/>
  <c r="F533" i="15" s="1"/>
  <c r="G532" i="15"/>
  <c r="F531" i="15" s="1"/>
  <c r="G526" i="15"/>
  <c r="G523" i="15"/>
  <c r="F522" i="15" s="1"/>
  <c r="G520" i="15"/>
  <c r="F519" i="15" s="1"/>
  <c r="G518" i="15"/>
  <c r="G517" i="15"/>
  <c r="G516" i="15"/>
  <c r="G515" i="15"/>
  <c r="G514" i="15"/>
  <c r="G513" i="15"/>
  <c r="G512" i="15"/>
  <c r="G511" i="15"/>
  <c r="G510" i="15"/>
  <c r="G509" i="15"/>
  <c r="G507" i="15"/>
  <c r="G506" i="15"/>
  <c r="G505" i="15"/>
  <c r="G504" i="15"/>
  <c r="G503" i="15"/>
  <c r="G502" i="15"/>
  <c r="G501" i="15"/>
  <c r="G500" i="15"/>
  <c r="G499" i="15"/>
  <c r="G497" i="15"/>
  <c r="G496" i="15"/>
  <c r="G495" i="15"/>
  <c r="G494" i="15"/>
  <c r="G493" i="15"/>
  <c r="G492" i="15"/>
  <c r="G491" i="15"/>
  <c r="G488" i="15"/>
  <c r="G487" i="15"/>
  <c r="G486" i="15"/>
  <c r="G485" i="15"/>
  <c r="G484" i="15"/>
  <c r="G483" i="15"/>
  <c r="G482" i="15"/>
  <c r="G481" i="15"/>
  <c r="G480" i="15"/>
  <c r="G479" i="15"/>
  <c r="G477" i="15"/>
  <c r="G476" i="15"/>
  <c r="G475" i="15"/>
  <c r="G474" i="15"/>
  <c r="G473" i="15"/>
  <c r="G472" i="15"/>
  <c r="G471" i="15"/>
  <c r="G470" i="15"/>
  <c r="G469" i="15"/>
  <c r="G467" i="15"/>
  <c r="G466" i="15"/>
  <c r="G465" i="15"/>
  <c r="G464" i="15"/>
  <c r="G463" i="15"/>
  <c r="G460" i="15"/>
  <c r="G459" i="15"/>
  <c r="G458" i="15"/>
  <c r="G457" i="15"/>
  <c r="G456" i="15"/>
  <c r="G455" i="15"/>
  <c r="G454" i="15"/>
  <c r="G453" i="15"/>
  <c r="G452" i="15"/>
  <c r="G451" i="15"/>
  <c r="G449" i="15"/>
  <c r="G448" i="15"/>
  <c r="G447" i="15"/>
  <c r="G446" i="15"/>
  <c r="G445" i="15"/>
  <c r="G444" i="15"/>
  <c r="G443" i="15"/>
  <c r="G442" i="15"/>
  <c r="G441" i="15"/>
  <c r="G439" i="15"/>
  <c r="G438" i="15"/>
  <c r="G437" i="15"/>
  <c r="G436" i="15"/>
  <c r="G435" i="15"/>
  <c r="G434" i="15"/>
  <c r="G433" i="15"/>
  <c r="G430" i="15"/>
  <c r="G429" i="15"/>
  <c r="G428" i="15"/>
  <c r="G427" i="15"/>
  <c r="G426" i="15"/>
  <c r="G425" i="15"/>
  <c r="G424" i="15"/>
  <c r="G423" i="15"/>
  <c r="G422" i="15"/>
  <c r="G421" i="15"/>
  <c r="G419" i="15"/>
  <c r="G418" i="15"/>
  <c r="G417" i="15"/>
  <c r="G416" i="15"/>
  <c r="G415" i="15"/>
  <c r="G414" i="15"/>
  <c r="G413" i="15"/>
  <c r="G412" i="15"/>
  <c r="G411" i="15"/>
  <c r="G409" i="15"/>
  <c r="G408" i="15"/>
  <c r="G407" i="15"/>
  <c r="G406" i="15"/>
  <c r="G405" i="15"/>
  <c r="G404" i="15"/>
  <c r="G403" i="15"/>
  <c r="G399" i="15"/>
  <c r="F398" i="15" s="1"/>
  <c r="G396" i="15"/>
  <c r="F395" i="15" s="1"/>
  <c r="G392" i="15"/>
  <c r="F391" i="15" s="1"/>
  <c r="G386" i="15"/>
  <c r="G381" i="15"/>
  <c r="G375" i="15"/>
  <c r="G389" i="15"/>
  <c r="G384" i="15"/>
  <c r="G379" i="15"/>
  <c r="F374" i="15" s="1"/>
  <c r="G371" i="15"/>
  <c r="F370" i="15" s="1"/>
  <c r="G368" i="15"/>
  <c r="F367" i="15" s="1"/>
  <c r="G364" i="15"/>
  <c r="F363" i="15" s="1"/>
  <c r="G361" i="15"/>
  <c r="G360" i="15"/>
  <c r="G359" i="15"/>
  <c r="G358" i="15"/>
  <c r="G357" i="15"/>
  <c r="G356" i="15"/>
  <c r="G355" i="15"/>
  <c r="G354" i="15"/>
  <c r="G353" i="15"/>
  <c r="G352" i="15"/>
  <c r="G350" i="15"/>
  <c r="G349" i="15"/>
  <c r="G348" i="15"/>
  <c r="G347" i="15"/>
  <c r="G346" i="15"/>
  <c r="G345" i="15"/>
  <c r="G344" i="15"/>
  <c r="G343" i="15"/>
  <c r="G342" i="15"/>
  <c r="G340" i="15"/>
  <c r="G339" i="15"/>
  <c r="G338" i="15"/>
  <c r="G337" i="15"/>
  <c r="G336" i="15"/>
  <c r="G335" i="15"/>
  <c r="G334" i="15"/>
  <c r="G333" i="15"/>
  <c r="G326" i="15"/>
  <c r="F325" i="15" s="1"/>
  <c r="G319" i="15"/>
  <c r="F318" i="15" s="1"/>
  <c r="G316" i="15"/>
  <c r="G315" i="15"/>
  <c r="G313" i="15"/>
  <c r="F312" i="15" s="1"/>
  <c r="G311" i="15"/>
  <c r="F310" i="15" s="1"/>
  <c r="G308" i="15"/>
  <c r="G307" i="15"/>
  <c r="G306" i="15"/>
  <c r="G303" i="15"/>
  <c r="G302" i="15"/>
  <c r="G300" i="15"/>
  <c r="F299" i="15" s="1"/>
  <c r="G298" i="15"/>
  <c r="G297" i="15"/>
  <c r="G296" i="15"/>
  <c r="G293" i="15"/>
  <c r="G292" i="15"/>
  <c r="G291" i="15"/>
  <c r="G290" i="15"/>
  <c r="G289" i="15"/>
  <c r="G288" i="15"/>
  <c r="G287" i="15"/>
  <c r="G286" i="15"/>
  <c r="G285" i="15"/>
  <c r="G283" i="15"/>
  <c r="G282" i="15"/>
  <c r="G281" i="15"/>
  <c r="G280" i="15"/>
  <c r="G279" i="15"/>
  <c r="G278" i="15"/>
  <c r="G277" i="15"/>
  <c r="G276" i="15"/>
  <c r="G274" i="15"/>
  <c r="G273" i="15"/>
  <c r="G272" i="15"/>
  <c r="G271" i="15"/>
  <c r="G270" i="15"/>
  <c r="G269" i="15"/>
  <c r="G266" i="15"/>
  <c r="G265" i="15"/>
  <c r="G264" i="15"/>
  <c r="G263" i="15"/>
  <c r="G262" i="15"/>
  <c r="G261" i="15"/>
  <c r="G260" i="15"/>
  <c r="G259" i="15"/>
  <c r="G258" i="15"/>
  <c r="G257" i="15"/>
  <c r="G256" i="15"/>
  <c r="G254" i="15"/>
  <c r="G253" i="15"/>
  <c r="G252" i="15"/>
  <c r="G251" i="15"/>
  <c r="G250" i="15"/>
  <c r="G249" i="15"/>
  <c r="G248" i="15"/>
  <c r="G247" i="15"/>
  <c r="G246" i="15"/>
  <c r="G244" i="15"/>
  <c r="G243" i="15"/>
  <c r="G242" i="15"/>
  <c r="G241" i="15"/>
  <c r="G240" i="15"/>
  <c r="G237" i="15"/>
  <c r="G236" i="15"/>
  <c r="G235" i="15"/>
  <c r="F234" i="15" l="1"/>
  <c r="F233" i="15" s="1"/>
  <c r="F239" i="15"/>
  <c r="F341" i="15"/>
  <c r="F410" i="15"/>
  <c r="F380" i="15"/>
  <c r="F385" i="15"/>
  <c r="F301" i="15"/>
  <c r="F314" i="15"/>
  <c r="F309" i="15" s="1"/>
  <c r="F245" i="15"/>
  <c r="F362" i="15"/>
  <c r="F402" i="15"/>
  <c r="F420" i="15"/>
  <c r="F525" i="15"/>
  <c r="F549" i="15"/>
  <c r="F255" i="15"/>
  <c r="F332" i="15"/>
  <c r="F390" i="15"/>
  <c r="F498" i="15"/>
  <c r="F268" i="15"/>
  <c r="F351" i="15"/>
  <c r="F462" i="15"/>
  <c r="F450" i="15"/>
  <c r="F440" i="15"/>
  <c r="F490" i="15"/>
  <c r="F468" i="15"/>
  <c r="F275" i="15"/>
  <c r="F478" i="15"/>
  <c r="F284" i="15"/>
  <c r="F432" i="15"/>
  <c r="F508" i="15"/>
  <c r="F305" i="15"/>
  <c r="F304" i="15" s="1"/>
  <c r="F295" i="15"/>
  <c r="G232" i="15"/>
  <c r="G231" i="15"/>
  <c r="G230" i="15"/>
  <c r="G229" i="15"/>
  <c r="G228" i="15"/>
  <c r="G227" i="15"/>
  <c r="G226" i="15"/>
  <c r="G225" i="15"/>
  <c r="G224" i="15"/>
  <c r="G222" i="15"/>
  <c r="G221" i="15"/>
  <c r="G220" i="15"/>
  <c r="G219" i="15"/>
  <c r="G218" i="15"/>
  <c r="G217" i="15"/>
  <c r="G216" i="15"/>
  <c r="G215" i="15"/>
  <c r="G213" i="15"/>
  <c r="G212" i="15"/>
  <c r="G211" i="15"/>
  <c r="G210" i="15"/>
  <c r="G209" i="15"/>
  <c r="G208" i="15"/>
  <c r="G205" i="15"/>
  <c r="G204" i="15"/>
  <c r="G203" i="15"/>
  <c r="G202" i="15"/>
  <c r="G201" i="15"/>
  <c r="G200" i="15"/>
  <c r="G199" i="15"/>
  <c r="G198" i="15"/>
  <c r="G197" i="15"/>
  <c r="G195" i="15"/>
  <c r="G194" i="15"/>
  <c r="G193" i="15"/>
  <c r="G192" i="15"/>
  <c r="G191" i="15"/>
  <c r="G190" i="15"/>
  <c r="G189" i="15"/>
  <c r="G188" i="15"/>
  <c r="G186" i="15"/>
  <c r="G185" i="15"/>
  <c r="G184" i="15"/>
  <c r="G183" i="15"/>
  <c r="G182" i="15"/>
  <c r="G181" i="15"/>
  <c r="G177" i="15"/>
  <c r="F176" i="15" s="1"/>
  <c r="E176" i="15"/>
  <c r="F373" i="15" l="1"/>
  <c r="F238" i="15"/>
  <c r="F431" i="15"/>
  <c r="F461" i="15"/>
  <c r="F196" i="15"/>
  <c r="F294" i="15"/>
  <c r="F180" i="15"/>
  <c r="F267" i="15"/>
  <c r="F401" i="15"/>
  <c r="F489" i="15"/>
  <c r="F331" i="15"/>
  <c r="F223" i="15"/>
  <c r="F214" i="15"/>
  <c r="F187" i="15"/>
  <c r="F207" i="15"/>
  <c r="G175" i="15"/>
  <c r="G174" i="15"/>
  <c r="G173" i="15"/>
  <c r="G171" i="15"/>
  <c r="G170" i="15"/>
  <c r="G169" i="15"/>
  <c r="G167" i="15"/>
  <c r="G163" i="15"/>
  <c r="F162" i="15" s="1"/>
  <c r="G161" i="15"/>
  <c r="F160" i="15" s="1"/>
  <c r="G166" i="15"/>
  <c r="G159" i="15"/>
  <c r="F158" i="15" s="1"/>
  <c r="G156" i="15"/>
  <c r="G155" i="15"/>
  <c r="G154" i="15"/>
  <c r="G153" i="15"/>
  <c r="G152" i="15"/>
  <c r="G151" i="15"/>
  <c r="G150" i="15"/>
  <c r="G149" i="15"/>
  <c r="G148" i="15"/>
  <c r="G146" i="15"/>
  <c r="G145" i="15"/>
  <c r="G144" i="15"/>
  <c r="G143" i="15"/>
  <c r="G142" i="15"/>
  <c r="G141" i="15"/>
  <c r="G140" i="15"/>
  <c r="G139" i="15"/>
  <c r="G137" i="15"/>
  <c r="G136" i="15"/>
  <c r="G135" i="15"/>
  <c r="G134" i="15"/>
  <c r="G130" i="15"/>
  <c r="F129" i="15" s="1"/>
  <c r="G128" i="15"/>
  <c r="G127" i="15"/>
  <c r="G124" i="15"/>
  <c r="F123" i="15" s="1"/>
  <c r="G122" i="15"/>
  <c r="G121" i="15"/>
  <c r="G118" i="15"/>
  <c r="G117" i="15"/>
  <c r="G115" i="15"/>
  <c r="G114" i="15"/>
  <c r="G113" i="15"/>
  <c r="G112" i="15"/>
  <c r="G111" i="15"/>
  <c r="G109" i="15"/>
  <c r="G108" i="15"/>
  <c r="G105" i="15"/>
  <c r="G104" i="15"/>
  <c r="G103" i="15"/>
  <c r="G102" i="15"/>
  <c r="G101" i="15"/>
  <c r="G100" i="15"/>
  <c r="G99" i="15"/>
  <c r="G98" i="15"/>
  <c r="G97" i="15"/>
  <c r="G95" i="15"/>
  <c r="G94" i="15"/>
  <c r="G93" i="15"/>
  <c r="G92" i="15"/>
  <c r="G91" i="15"/>
  <c r="G90" i="15"/>
  <c r="G89" i="15"/>
  <c r="G88" i="15"/>
  <c r="G86" i="15"/>
  <c r="G85" i="15"/>
  <c r="G84" i="15"/>
  <c r="G83" i="15"/>
  <c r="G79" i="15"/>
  <c r="G77" i="15"/>
  <c r="G75" i="15"/>
  <c r="G73" i="15"/>
  <c r="G71" i="15"/>
  <c r="G69" i="15"/>
  <c r="G67" i="15"/>
  <c r="G65" i="15"/>
  <c r="G63" i="15"/>
  <c r="G60" i="15"/>
  <c r="G58" i="15"/>
  <c r="G56" i="15"/>
  <c r="G54" i="15"/>
  <c r="G52" i="15"/>
  <c r="G50" i="15"/>
  <c r="G48" i="15"/>
  <c r="G46" i="15"/>
  <c r="G43" i="15"/>
  <c r="G41" i="15"/>
  <c r="G39" i="15"/>
  <c r="G37" i="15"/>
  <c r="G34" i="15"/>
  <c r="G33" i="15"/>
  <c r="G32" i="15"/>
  <c r="G31" i="15"/>
  <c r="G30" i="15"/>
  <c r="G29" i="15"/>
  <c r="G28" i="15"/>
  <c r="G27" i="15"/>
  <c r="G26" i="15"/>
  <c r="G24" i="15"/>
  <c r="G23" i="15"/>
  <c r="G22" i="15"/>
  <c r="G21" i="15"/>
  <c r="G20" i="15"/>
  <c r="G19" i="15"/>
  <c r="G18" i="15"/>
  <c r="G17" i="15"/>
  <c r="G15" i="15"/>
  <c r="G14" i="15"/>
  <c r="G13" i="15"/>
  <c r="G12" i="15"/>
  <c r="G8" i="15"/>
  <c r="F7" i="15" s="1"/>
  <c r="F317" i="15" l="1"/>
  <c r="F157" i="15"/>
  <c r="F120" i="15"/>
  <c r="F119" i="15" s="1"/>
  <c r="F107" i="15"/>
  <c r="F133" i="15"/>
  <c r="F206" i="15"/>
  <c r="F179" i="15"/>
  <c r="F178" i="15" s="1"/>
  <c r="F82" i="15"/>
  <c r="F126" i="15"/>
  <c r="F125" i="15" s="1"/>
  <c r="F25" i="15"/>
  <c r="F168" i="15"/>
  <c r="F11" i="15"/>
  <c r="F110" i="15"/>
  <c r="F62" i="15"/>
  <c r="F165" i="15"/>
  <c r="F45" i="15"/>
  <c r="F87" i="15"/>
  <c r="F138" i="15"/>
  <c r="F147" i="15"/>
  <c r="F36" i="15"/>
  <c r="F96" i="15"/>
  <c r="F16" i="15"/>
  <c r="F172" i="15"/>
  <c r="F116" i="15"/>
  <c r="E96" i="15"/>
  <c r="E87" i="15"/>
  <c r="E82" i="15"/>
  <c r="E62" i="15"/>
  <c r="E45" i="15"/>
  <c r="E36" i="15"/>
  <c r="E25" i="15"/>
  <c r="E16" i="15"/>
  <c r="E11" i="15"/>
  <c r="F106" i="15" l="1"/>
  <c r="F81" i="15"/>
  <c r="F132" i="15"/>
  <c r="F164" i="15"/>
  <c r="F35" i="15"/>
  <c r="F10" i="15"/>
  <c r="B522" i="15"/>
  <c r="B519" i="15"/>
  <c r="B489" i="15"/>
  <c r="B461" i="15"/>
  <c r="B431" i="15"/>
  <c r="B309" i="15"/>
  <c r="F9" i="15" l="1"/>
  <c r="F131" i="15"/>
  <c r="E549" i="15"/>
  <c r="B555" i="15"/>
  <c r="B553" i="15"/>
  <c r="B550" i="15"/>
  <c r="E351" i="15"/>
  <c r="E341" i="15"/>
  <c r="E332" i="15"/>
  <c r="E284" i="15"/>
  <c r="E275" i="15"/>
  <c r="E268" i="15"/>
  <c r="E255" i="15"/>
  <c r="E245" i="15"/>
  <c r="E239" i="15"/>
  <c r="E234" i="15"/>
  <c r="E223" i="15"/>
  <c r="E214" i="15"/>
  <c r="E207" i="15"/>
  <c r="E196" i="15"/>
  <c r="E187" i="15"/>
  <c r="E180" i="15"/>
  <c r="E172" i="15"/>
  <c r="E168" i="15"/>
  <c r="E165" i="15"/>
  <c r="E147" i="15"/>
  <c r="E138" i="15"/>
  <c r="E133" i="15"/>
  <c r="E129" i="15"/>
  <c r="E126" i="15"/>
  <c r="E123" i="15"/>
  <c r="E120" i="15"/>
  <c r="E116" i="15"/>
  <c r="E110" i="15"/>
  <c r="E107" i="15"/>
  <c r="F557" i="15" l="1"/>
  <c r="E125" i="15"/>
  <c r="E119" i="15"/>
  <c r="E106" i="15"/>
  <c r="B325" i="15"/>
  <c r="B318" i="15"/>
  <c r="B535" i="15" l="1"/>
  <c r="B533" i="15"/>
  <c r="B531" i="15"/>
  <c r="B526" i="15"/>
  <c r="B401" i="15" l="1"/>
  <c r="B390" i="15"/>
  <c r="B373" i="15"/>
  <c r="B362" i="15"/>
  <c r="B331" i="15"/>
  <c r="B351" i="15" l="1"/>
  <c r="B341" i="15"/>
  <c r="B370" i="15"/>
  <c r="B367" i="15"/>
  <c r="B363" i="15"/>
  <c r="B380" i="15"/>
  <c r="B374" i="15"/>
  <c r="B385" i="15"/>
  <c r="B398" i="15"/>
  <c r="B395" i="15"/>
  <c r="B391" i="15"/>
  <c r="B420" i="15"/>
  <c r="B410" i="15"/>
  <c r="B402" i="15"/>
  <c r="B432" i="15"/>
  <c r="B450" i="15"/>
  <c r="B440" i="15"/>
  <c r="B478" i="15"/>
  <c r="B468" i="15"/>
  <c r="B462" i="15"/>
  <c r="B508" i="15"/>
  <c r="B498" i="15"/>
  <c r="B490" i="15"/>
  <c r="B332" i="15"/>
  <c r="B355" i="15" l="1"/>
  <c r="B357" i="15"/>
  <c r="B358" i="15"/>
  <c r="B356" i="15"/>
  <c r="B359" i="15"/>
  <c r="B360" i="15"/>
  <c r="B353" i="15"/>
  <c r="B361" i="15"/>
  <c r="B354" i="15"/>
  <c r="B352" i="15"/>
  <c r="B335" i="15"/>
  <c r="B337" i="15"/>
  <c r="B338" i="15"/>
  <c r="B334" i="15"/>
  <c r="B336" i="15"/>
  <c r="B339" i="15"/>
  <c r="B340" i="15"/>
  <c r="B344" i="15"/>
  <c r="B343" i="15"/>
  <c r="B345" i="15"/>
  <c r="B346" i="15"/>
  <c r="B347" i="15"/>
  <c r="B348" i="15"/>
  <c r="B349" i="15"/>
  <c r="B350" i="15"/>
  <c r="B386" i="15"/>
  <c r="B389" i="15"/>
  <c r="B333" i="15"/>
  <c r="B379" i="15"/>
  <c r="B375" i="15"/>
  <c r="B381" i="15"/>
  <c r="B384" i="15"/>
  <c r="B342" i="15"/>
  <c r="B164" i="15" l="1"/>
  <c r="B168" i="15" s="1"/>
  <c r="B170" i="15" s="1"/>
  <c r="B157" i="15"/>
  <c r="B160" i="15" s="1"/>
  <c r="B132" i="15"/>
  <c r="B133" i="15" s="1"/>
  <c r="B129" i="15"/>
  <c r="B130" i="15" s="1"/>
  <c r="B126" i="15"/>
  <c r="B128" i="15" s="1"/>
  <c r="B123" i="15"/>
  <c r="B124" i="15" s="1"/>
  <c r="B120" i="15"/>
  <c r="B121" i="15" s="1"/>
  <c r="B116" i="15"/>
  <c r="B118" i="15" s="1"/>
  <c r="B110" i="15"/>
  <c r="B113" i="15" s="1"/>
  <c r="B107" i="15"/>
  <c r="B109" i="15" s="1"/>
  <c r="B81" i="15"/>
  <c r="B82" i="15" s="1"/>
  <c r="B35" i="15"/>
  <c r="B36" i="15" s="1"/>
  <c r="B10" i="15"/>
  <c r="B16" i="15" s="1"/>
  <c r="B206" i="15"/>
  <c r="B214" i="15" s="1"/>
  <c r="B23" i="15" l="1"/>
  <c r="B24" i="15"/>
  <c r="B18" i="15"/>
  <c r="B21" i="15"/>
  <c r="B22" i="15"/>
  <c r="B19" i="15"/>
  <c r="B20" i="15"/>
  <c r="B216" i="15"/>
  <c r="B218" i="15"/>
  <c r="B219" i="15"/>
  <c r="B217" i="15"/>
  <c r="B220" i="15"/>
  <c r="B221" i="15"/>
  <c r="B222" i="15"/>
  <c r="B87" i="15"/>
  <c r="B88" i="15" s="1"/>
  <c r="B96" i="15"/>
  <c r="B165" i="15"/>
  <c r="B167" i="15" s="1"/>
  <c r="B172" i="15"/>
  <c r="B174" i="15" s="1"/>
  <c r="B62" i="15"/>
  <c r="B108" i="15"/>
  <c r="B127" i="15"/>
  <c r="B25" i="15"/>
  <c r="B11" i="15"/>
  <c r="B12" i="15" s="1"/>
  <c r="B45" i="15"/>
  <c r="B122" i="15"/>
  <c r="B41" i="15"/>
  <c r="B39" i="15"/>
  <c r="B37" i="15"/>
  <c r="B43" i="15"/>
  <c r="B215" i="15"/>
  <c r="B84" i="15"/>
  <c r="B85" i="15"/>
  <c r="B86" i="15"/>
  <c r="B83" i="15"/>
  <c r="B17" i="15"/>
  <c r="B117" i="15"/>
  <c r="B169" i="15"/>
  <c r="B223" i="15"/>
  <c r="B112" i="15"/>
  <c r="B115" i="15"/>
  <c r="B111" i="15"/>
  <c r="B114" i="15"/>
  <c r="B171" i="15"/>
  <c r="B207" i="15"/>
  <c r="B158" i="15"/>
  <c r="B162" i="15"/>
  <c r="B135" i="15"/>
  <c r="B136" i="15"/>
  <c r="B137" i="15"/>
  <c r="B134" i="15"/>
  <c r="B138" i="15"/>
  <c r="B147" i="15"/>
  <c r="B166" i="15" l="1"/>
  <c r="B73" i="15"/>
  <c r="B77" i="15"/>
  <c r="B75" i="15"/>
  <c r="B79" i="15"/>
  <c r="B65" i="15"/>
  <c r="B67" i="15"/>
  <c r="B69" i="15"/>
  <c r="B71" i="15"/>
  <c r="B225" i="15"/>
  <c r="B227" i="15"/>
  <c r="B232" i="15"/>
  <c r="B226" i="15"/>
  <c r="B228" i="15"/>
  <c r="B229" i="15"/>
  <c r="B230" i="15"/>
  <c r="B231" i="15"/>
  <c r="B142" i="15"/>
  <c r="B145" i="15"/>
  <c r="B141" i="15"/>
  <c r="B143" i="15"/>
  <c r="B144" i="15"/>
  <c r="B140" i="15"/>
  <c r="B146" i="15"/>
  <c r="B173" i="15"/>
  <c r="B56" i="15"/>
  <c r="B52" i="15"/>
  <c r="B54" i="15"/>
  <c r="B58" i="15"/>
  <c r="B60" i="15"/>
  <c r="B48" i="15"/>
  <c r="B50" i="15"/>
  <c r="B101" i="15"/>
  <c r="B103" i="15"/>
  <c r="B99" i="15"/>
  <c r="B102" i="15"/>
  <c r="B104" i="15"/>
  <c r="B100" i="15"/>
  <c r="B105" i="15"/>
  <c r="B98" i="15"/>
  <c r="B151" i="15"/>
  <c r="B153" i="15"/>
  <c r="B154" i="15"/>
  <c r="B152" i="15"/>
  <c r="B155" i="15"/>
  <c r="B156" i="15"/>
  <c r="B149" i="15"/>
  <c r="B150" i="15"/>
  <c r="B92" i="15"/>
  <c r="B95" i="15"/>
  <c r="B93" i="15"/>
  <c r="B94" i="15"/>
  <c r="B89" i="15"/>
  <c r="B90" i="15"/>
  <c r="B91" i="15"/>
  <c r="B26" i="15"/>
  <c r="B32" i="15"/>
  <c r="B34" i="15"/>
  <c r="B27" i="15"/>
  <c r="B33" i="15"/>
  <c r="B28" i="15"/>
  <c r="B29" i="15"/>
  <c r="B30" i="15"/>
  <c r="B31" i="15"/>
  <c r="B175" i="15"/>
  <c r="B224" i="15"/>
  <c r="B63" i="15"/>
  <c r="B97" i="15"/>
  <c r="B15" i="15"/>
  <c r="B13" i="15"/>
  <c r="B14" i="15"/>
  <c r="B46" i="15"/>
  <c r="B208" i="15"/>
  <c r="B212" i="15"/>
  <c r="B213" i="15"/>
  <c r="B209" i="15"/>
  <c r="B210" i="15"/>
  <c r="B211" i="15"/>
  <c r="B148" i="15"/>
  <c r="B139" i="15"/>
  <c r="B304" i="15" l="1"/>
  <c r="B305" i="15" s="1"/>
  <c r="B294" i="15"/>
  <c r="B267" i="15"/>
  <c r="B238" i="15"/>
  <c r="B233" i="15"/>
  <c r="B234" i="15" s="1"/>
  <c r="B179" i="15"/>
  <c r="B255" i="15" l="1"/>
  <c r="B245" i="15"/>
  <c r="B239" i="15"/>
  <c r="B196" i="15"/>
  <c r="B187" i="15"/>
  <c r="B180" i="15"/>
  <c r="B235" i="15"/>
  <c r="B236" i="15"/>
  <c r="B237" i="15"/>
  <c r="B275" i="15"/>
  <c r="B268" i="15"/>
  <c r="B284" i="15"/>
  <c r="B301" i="15"/>
  <c r="B299" i="15"/>
  <c r="B295" i="15"/>
  <c r="B314" i="15"/>
  <c r="B312" i="15"/>
  <c r="B310" i="15"/>
  <c r="B190" i="15" l="1"/>
  <c r="B192" i="15"/>
  <c r="B189" i="15"/>
  <c r="B191" i="15"/>
  <c r="B193" i="15"/>
  <c r="B194" i="15"/>
  <c r="B195" i="15"/>
  <c r="B287" i="15"/>
  <c r="B289" i="15"/>
  <c r="B290" i="15"/>
  <c r="B288" i="15"/>
  <c r="B291" i="15"/>
  <c r="B292" i="15"/>
  <c r="B293" i="15"/>
  <c r="B286" i="15"/>
  <c r="B199" i="15"/>
  <c r="B202" i="15"/>
  <c r="B205" i="15"/>
  <c r="B200" i="15"/>
  <c r="B201" i="15"/>
  <c r="B203" i="15"/>
  <c r="B204" i="15"/>
  <c r="B198" i="15"/>
  <c r="B278" i="15"/>
  <c r="B280" i="15"/>
  <c r="B281" i="15"/>
  <c r="B277" i="15"/>
  <c r="B279" i="15"/>
  <c r="B282" i="15"/>
  <c r="B283" i="15"/>
  <c r="B247" i="15"/>
  <c r="B250" i="15"/>
  <c r="B254" i="15"/>
  <c r="B248" i="15"/>
  <c r="B249" i="15"/>
  <c r="B251" i="15"/>
  <c r="B252" i="15"/>
  <c r="B253" i="15"/>
  <c r="B259" i="15"/>
  <c r="B261" i="15"/>
  <c r="B262" i="15"/>
  <c r="B260" i="15"/>
  <c r="B258" i="15"/>
  <c r="B263" i="15"/>
  <c r="B264" i="15"/>
  <c r="B257" i="15"/>
  <c r="B265" i="15"/>
  <c r="B266" i="15"/>
  <c r="B186" i="15"/>
  <c r="B181" i="15"/>
  <c r="B182" i="15"/>
  <c r="B183" i="15"/>
  <c r="B184" i="15"/>
  <c r="B185" i="15"/>
  <c r="B188" i="15"/>
  <c r="B285" i="15"/>
  <c r="B197" i="15"/>
  <c r="B269" i="15"/>
  <c r="B271" i="15"/>
  <c r="B270" i="15"/>
  <c r="B273" i="15"/>
  <c r="B272" i="15"/>
  <c r="B274" i="15"/>
  <c r="B242" i="15"/>
  <c r="B241" i="15"/>
  <c r="B244" i="15"/>
  <c r="B243" i="15"/>
  <c r="B240" i="15"/>
  <c r="B276" i="15"/>
  <c r="B246" i="15"/>
  <c r="B256" i="15"/>
  <c r="E525" i="15" l="1"/>
  <c r="E390" i="15"/>
  <c r="E362" i="15"/>
  <c r="E157" i="15"/>
  <c r="A8" i="11" l="1"/>
  <c r="A12" i="11" s="1"/>
  <c r="A16" i="11" s="1"/>
  <c r="A21" i="11" s="1"/>
  <c r="A22" i="11" s="1"/>
  <c r="A23" i="11" s="1"/>
  <c r="A24" i="11" s="1"/>
  <c r="A25" i="11" s="1"/>
  <c r="A27" i="11" s="1"/>
  <c r="A28" i="11" s="1"/>
  <c r="A29" i="11" s="1"/>
  <c r="A33" i="11" s="1"/>
  <c r="A34" i="11" s="1"/>
  <c r="A36" i="11" s="1"/>
  <c r="A37" i="11" s="1"/>
  <c r="A38" i="11" s="1"/>
  <c r="A39" i="11" s="1"/>
  <c r="A41" i="11" s="1"/>
  <c r="A42" i="11" s="1"/>
  <c r="A43" i="11" s="1"/>
  <c r="A44" i="11" s="1"/>
  <c r="A45" i="11" s="1"/>
  <c r="A46" i="11" s="1"/>
  <c r="A48" i="11" s="1"/>
  <c r="A49" i="11" s="1"/>
  <c r="A50" i="11" s="1"/>
  <c r="A52" i="11" s="1"/>
  <c r="A53" i="11" s="1"/>
  <c r="A54" i="11" s="1"/>
  <c r="A58" i="11" s="1"/>
  <c r="A59" i="11" s="1"/>
  <c r="A61" i="11" s="1"/>
  <c r="A62" i="11" s="1"/>
  <c r="A63" i="11" s="1"/>
  <c r="A64" i="11" s="1"/>
  <c r="A66" i="11" s="1"/>
  <c r="A67" i="11" s="1"/>
  <c r="A68" i="11" s="1"/>
  <c r="A69" i="11" s="1"/>
  <c r="A72" i="11" s="1"/>
  <c r="A76" i="11" s="1"/>
  <c r="A79" i="11" s="1"/>
  <c r="A80" i="11" s="1"/>
  <c r="A82" i="11" s="1"/>
  <c r="C56" i="10" l="1"/>
  <c r="C11" i="10" l="1"/>
  <c r="C17" i="10"/>
  <c r="C23" i="10"/>
  <c r="C27" i="10"/>
  <c r="C28" i="10"/>
  <c r="C34" i="10"/>
  <c r="C35" i="10"/>
  <c r="C39" i="10"/>
  <c r="C45" i="10"/>
  <c r="C50" i="10"/>
  <c r="C55" i="10"/>
  <c r="C57" i="10"/>
  <c r="C58" i="10"/>
  <c r="C59" i="10"/>
  <c r="C60" i="10"/>
  <c r="C61" i="10"/>
  <c r="C62" i="10"/>
  <c r="C63" i="10"/>
  <c r="C64" i="10"/>
  <c r="C65" i="10"/>
  <c r="C66" i="10"/>
  <c r="C67" i="10"/>
  <c r="C68" i="10"/>
  <c r="C69" i="10"/>
  <c r="C6" i="10"/>
  <c r="E13" i="10" l="1"/>
  <c r="F13" i="10" s="1"/>
  <c r="E14" i="10" s="1"/>
  <c r="F14" i="10" s="1"/>
  <c r="E15" i="10" s="1"/>
  <c r="F15" i="10" s="1"/>
  <c r="E16" i="10" s="1"/>
  <c r="F16" i="10" s="1"/>
  <c r="A8" i="10"/>
  <c r="A9" i="10" l="1"/>
  <c r="A10" i="10" s="1"/>
  <c r="A12" i="10" s="1"/>
  <c r="A13" i="10" s="1"/>
  <c r="A14" i="10" s="1"/>
  <c r="A15" i="10" s="1"/>
  <c r="A16" i="10" s="1"/>
  <c r="A18" i="10" s="1"/>
  <c r="A19" i="10" s="1"/>
  <c r="A20" i="10" s="1"/>
  <c r="A21" i="10" s="1"/>
  <c r="A22" i="10" s="1"/>
  <c r="A24" i="10" s="1"/>
  <c r="A25" i="10" s="1"/>
  <c r="A26" i="10" s="1"/>
  <c r="A27" i="10" s="1"/>
  <c r="A29" i="10" s="1"/>
  <c r="A30" i="10" s="1"/>
  <c r="A31" i="10" s="1"/>
  <c r="A32" i="10" s="1"/>
  <c r="A33" i="10" s="1"/>
  <c r="A34" i="10" s="1"/>
  <c r="A36" i="10" s="1"/>
  <c r="A37" i="10" s="1"/>
  <c r="A38" i="10" s="1"/>
  <c r="A40" i="10" s="1"/>
  <c r="A41" i="10" s="1"/>
  <c r="A42" i="10" s="1"/>
  <c r="A43" i="10" s="1"/>
  <c r="A44" i="10" s="1"/>
  <c r="A46" i="10" s="1"/>
  <c r="A47" i="10" s="1"/>
  <c r="A48" i="10" s="1"/>
  <c r="A49" i="10" s="1"/>
  <c r="A51" i="10" s="1"/>
  <c r="A52" i="10" s="1"/>
  <c r="A53" i="10" s="1"/>
  <c r="A54" i="10" s="1"/>
  <c r="A57" i="10" s="1"/>
  <c r="A61" i="10" s="1"/>
  <c r="A64" i="10" s="1"/>
  <c r="A65" i="10" s="1"/>
  <c r="A67" i="10" s="1"/>
  <c r="A8" i="9" l="1"/>
  <c r="A9" i="9" l="1"/>
  <c r="A10" i="9" s="1"/>
  <c r="A12" i="9" s="1"/>
  <c r="A13" i="9" s="1"/>
  <c r="A14" i="9" s="1"/>
  <c r="A15" i="9" s="1"/>
  <c r="A16" i="9" s="1"/>
  <c r="A18" i="9" s="1"/>
  <c r="A19" i="9" s="1"/>
  <c r="A20" i="9" s="1"/>
  <c r="A21" i="9" s="1"/>
  <c r="A22" i="9" s="1"/>
  <c r="A24" i="9" s="1"/>
  <c r="A25" i="9" s="1"/>
  <c r="A26" i="9" s="1"/>
  <c r="A27" i="9" s="1"/>
  <c r="A29" i="9" s="1"/>
  <c r="E13" i="9"/>
  <c r="F13" i="9" s="1"/>
  <c r="E14" i="9" s="1"/>
  <c r="D8" i="8"/>
  <c r="E8" i="8" s="1"/>
  <c r="D9" i="8" s="1"/>
  <c r="E9" i="8" s="1"/>
  <c r="D10" i="8" s="1"/>
  <c r="E10" i="8" s="1"/>
  <c r="D11" i="8" s="1"/>
  <c r="E11" i="8" s="1"/>
  <c r="F14" i="9" l="1"/>
  <c r="E15" i="9" s="1"/>
  <c r="D9" i="7"/>
  <c r="E9" i="7" s="1"/>
  <c r="D10" i="7" s="1"/>
  <c r="E10" i="7" s="1"/>
  <c r="D11" i="7" s="1"/>
  <c r="E11" i="7" s="1"/>
  <c r="D8" i="7"/>
  <c r="E8" i="7" s="1"/>
  <c r="F15" i="9" l="1"/>
  <c r="E16" i="9" s="1"/>
  <c r="F16" i="9" s="1"/>
  <c r="E47" i="5"/>
  <c r="F47" i="5" s="1"/>
  <c r="E75" i="5" l="1"/>
  <c r="F75" i="5" s="1"/>
  <c r="F73" i="5"/>
  <c r="E73" i="5"/>
  <c r="E74" i="5"/>
  <c r="F74" i="5" s="1"/>
  <c r="E96" i="5" l="1"/>
  <c r="F96" i="5" s="1"/>
  <c r="E91" i="5"/>
  <c r="F91" i="5" s="1"/>
  <c r="E86" i="5"/>
  <c r="F86" i="5" s="1"/>
  <c r="E85" i="5"/>
  <c r="E80" i="5"/>
  <c r="E81" i="5"/>
  <c r="F81" i="5" s="1"/>
  <c r="E101" i="5"/>
  <c r="F101" i="5" s="1"/>
  <c r="E99" i="5"/>
  <c r="F99" i="5" s="1"/>
  <c r="E100" i="5" s="1"/>
  <c r="F100" i="5" s="1"/>
  <c r="E66" i="5" l="1"/>
  <c r="F66" i="5" s="1"/>
  <c r="E65" i="5"/>
  <c r="F65" i="5" s="1"/>
  <c r="E55" i="5"/>
  <c r="E54" i="5"/>
  <c r="F54" i="5" s="1"/>
  <c r="E53" i="5"/>
  <c r="E37" i="5"/>
  <c r="E36" i="5"/>
  <c r="E35" i="5"/>
  <c r="E31" i="5"/>
  <c r="F31" i="5" s="1"/>
  <c r="F37" i="5" l="1"/>
  <c r="F55" i="5"/>
  <c r="E52" i="5"/>
  <c r="E57" i="5" l="1"/>
  <c r="F57" i="5" s="1"/>
  <c r="E58" i="5" s="1"/>
  <c r="F58" i="5" s="1"/>
  <c r="E59" i="5" s="1"/>
  <c r="E56" i="5"/>
  <c r="F56" i="5" s="1"/>
  <c r="E39" i="5"/>
  <c r="F39" i="5" s="1"/>
  <c r="E45" i="5"/>
  <c r="F45" i="5" s="1"/>
  <c r="E46" i="5" s="1"/>
  <c r="F46" i="5" s="1"/>
  <c r="F59" i="5" l="1"/>
  <c r="E60" i="5" s="1"/>
  <c r="F60" i="5" s="1"/>
  <c r="E138" i="5"/>
  <c r="F95" i="5" l="1"/>
  <c r="F90" i="5"/>
  <c r="E95" i="5"/>
  <c r="E90" i="5"/>
  <c r="E158" i="5"/>
  <c r="F158" i="5" s="1"/>
  <c r="E157" i="5"/>
  <c r="F157" i="5" s="1"/>
  <c r="E156" i="5"/>
  <c r="E155" i="5"/>
  <c r="E154" i="5"/>
  <c r="E153" i="5"/>
  <c r="E152" i="5"/>
  <c r="E151" i="5"/>
  <c r="E149" i="5"/>
  <c r="F149" i="5" s="1"/>
  <c r="E148" i="5"/>
  <c r="E147" i="5"/>
  <c r="F147" i="5" s="1"/>
  <c r="E146" i="5"/>
  <c r="E145" i="5"/>
  <c r="E144" i="5"/>
  <c r="E143" i="5"/>
  <c r="E142" i="5"/>
  <c r="F142" i="5" s="1"/>
  <c r="E130" i="5"/>
  <c r="F130" i="5" s="1"/>
  <c r="F138" i="5"/>
  <c r="E126" i="5"/>
  <c r="F126" i="5" s="1"/>
  <c r="E137" i="5"/>
  <c r="F137" i="5" s="1"/>
  <c r="E136" i="5"/>
  <c r="F136" i="5" s="1"/>
  <c r="E135" i="5"/>
  <c r="F135" i="5" s="1"/>
  <c r="E134" i="5"/>
  <c r="F134" i="5" s="1"/>
  <c r="E133" i="5"/>
  <c r="F133" i="5" s="1"/>
  <c r="E132" i="5"/>
  <c r="F132" i="5" s="1"/>
  <c r="E129" i="5"/>
  <c r="F129" i="5" s="1"/>
  <c r="E128" i="5"/>
  <c r="F128" i="5" s="1"/>
  <c r="E127" i="5"/>
  <c r="F127" i="5" s="1"/>
  <c r="E67" i="5"/>
  <c r="F67" i="5" s="1"/>
  <c r="E68" i="5" s="1"/>
  <c r="F68" i="5" s="1"/>
  <c r="E69" i="5" s="1"/>
  <c r="F156" i="5"/>
  <c r="F155" i="5"/>
  <c r="F154" i="5"/>
  <c r="F153" i="5"/>
  <c r="F152" i="5"/>
  <c r="F151" i="5"/>
  <c r="F148" i="5"/>
  <c r="F146" i="5"/>
  <c r="F145" i="5"/>
  <c r="F144" i="5"/>
  <c r="F143" i="5"/>
  <c r="E125" i="5"/>
  <c r="F125" i="5" s="1"/>
  <c r="E124" i="5"/>
  <c r="F124" i="5" s="1"/>
  <c r="F69" i="5" l="1"/>
  <c r="E70" i="5" s="1"/>
  <c r="F70" i="5" s="1"/>
  <c r="F123" i="5"/>
  <c r="F131" i="5"/>
  <c r="E44" i="5"/>
  <c r="F44" i="5" s="1"/>
  <c r="E40" i="5"/>
  <c r="F40" i="5" s="1"/>
  <c r="E41" i="5" s="1"/>
  <c r="F41" i="5" s="1"/>
  <c r="E42" i="5" s="1"/>
  <c r="E131" i="5"/>
  <c r="E123" i="5"/>
  <c r="E28" i="5"/>
  <c r="F28" i="5" s="1"/>
  <c r="E30" i="5" s="1"/>
  <c r="E63" i="5"/>
  <c r="F63" i="5" s="1"/>
  <c r="E64" i="5" s="1"/>
  <c r="E29" i="5"/>
  <c r="E34" i="5"/>
  <c r="F36" i="5" s="1"/>
  <c r="F141" i="5"/>
  <c r="E141" i="5"/>
  <c r="E150" i="5"/>
  <c r="F150" i="5"/>
  <c r="F42" i="5" l="1"/>
  <c r="E43" i="5" s="1"/>
  <c r="F43" i="5" s="1"/>
  <c r="E48" i="5"/>
  <c r="F48" i="5" s="1"/>
  <c r="A30" i="9" l="1"/>
  <c r="A31" i="9" s="1"/>
  <c r="A32" i="9" s="1"/>
  <c r="A33" i="9" s="1"/>
  <c r="A34" i="9" s="1"/>
  <c r="A36" i="9" l="1"/>
  <c r="A37" i="9" l="1"/>
  <c r="A38" i="9" s="1"/>
  <c r="A40" i="9" s="1"/>
  <c r="A41" i="9" s="1"/>
  <c r="A42" i="9" s="1"/>
  <c r="A43" i="9" s="1"/>
  <c r="A44" i="9" s="1"/>
  <c r="A46" i="9" s="1"/>
  <c r="A47" i="9" s="1"/>
  <c r="A48" i="9" s="1"/>
  <c r="A49" i="9" l="1"/>
  <c r="A51" i="9" s="1"/>
  <c r="A52" i="9" s="1"/>
  <c r="A53" i="9" s="1"/>
  <c r="A54" i="9" l="1"/>
  <c r="A57" i="9" s="1"/>
  <c r="A61" i="9" s="1"/>
  <c r="A64" i="9" s="1"/>
  <c r="A65" i="9" s="1"/>
  <c r="A67"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C108" authorId="0" shapeId="0" xr:uid="{A0490E6F-5574-4AAE-ACBC-045813E05C31}">
      <text>
        <r>
          <rPr>
            <b/>
            <sz val="9"/>
            <color indexed="81"/>
            <rFont val="Tahoma"/>
            <family val="2"/>
            <charset val="204"/>
          </rPr>
          <t>Автор:</t>
        </r>
        <r>
          <rPr>
            <sz val="9"/>
            <color indexed="81"/>
            <rFont val="Tahoma"/>
            <family val="2"/>
            <charset val="204"/>
          </rPr>
          <t xml:space="preserve">
В разделе ПД 4. ВЭС00086.286.4.1-ТКР.1_v7 имеются разногласия, Таблица 17.7 – Ведомость объемов земляных работ и дорожной одежды и дорожных знаков трасса 2-7 - длина трассы 2899,66 м, а по графической части 2916,98 м.</t>
        </r>
      </text>
    </comment>
  </commentList>
</comments>
</file>

<file path=xl/sharedStrings.xml><?xml version="1.0" encoding="utf-8"?>
<sst xmlns="http://schemas.openxmlformats.org/spreadsheetml/2006/main" count="2360" uniqueCount="1100">
  <si>
    <t>№ этапа</t>
  </si>
  <si>
    <t>Начало работ, с даты указанной в УНР, (дней)</t>
  </si>
  <si>
    <t>Завершение работ, с даты указанной в УНР, (дней)</t>
  </si>
  <si>
    <t>Приложение №__</t>
  </si>
  <si>
    <t>Наименование работ (этапа/подэтапа работ)</t>
  </si>
  <si>
    <t>УНР1</t>
  </si>
  <si>
    <t>Реализация системы АИИСКУЭ</t>
  </si>
  <si>
    <t>Сдача системы АИИСКУЭ в опытную эксплуатацию</t>
  </si>
  <si>
    <t>Проведение опытной эксплуатации системы АИИСКУЭ</t>
  </si>
  <si>
    <t>Сдача системы АИИСКУЭ в промышленную эксплуатацию</t>
  </si>
  <si>
    <t>Обучение оперативного и ремонтного персонала Заказчика особенностям работы с внедряемой системой АИИСКУЭ</t>
  </si>
  <si>
    <t>Получение акта о соответствии АИИСКУЭ техническим требованиям по классу N</t>
  </si>
  <si>
    <t>Получение акта о соответствии АИИСКУЭ техническим требованиям по классу А</t>
  </si>
  <si>
    <t>-</t>
  </si>
  <si>
    <t>Реализация системы СОТИАССО</t>
  </si>
  <si>
    <t>Разработка техно-рабочего проекта системы СОТИАССО</t>
  </si>
  <si>
    <t>Сдача системы СОТИАССО в опытную эксплуатацию</t>
  </si>
  <si>
    <t>Проведение опытной эксплуатации системы СОТИАССО</t>
  </si>
  <si>
    <t>Сдача системы СОТИАССО в промышленную эксплуатацию</t>
  </si>
  <si>
    <t>Обучение оперативного и ремонтного персонала Заказчика особенностям работы с внедряемой системой СОТИАССО</t>
  </si>
  <si>
    <t>УНР2</t>
  </si>
  <si>
    <t>УНР3</t>
  </si>
  <si>
    <t>Устройство кабельных траншей под силовой кабель 35 кВ и ВОЛС</t>
  </si>
  <si>
    <t>Кольцо №1</t>
  </si>
  <si>
    <t>Кольцо №2</t>
  </si>
  <si>
    <t>Прокладка кабеля 35 кВ</t>
  </si>
  <si>
    <t>Окончание</t>
  </si>
  <si>
    <t>Прокладка и подключение кабеля 35 кВ на участке от ВЭУ№1 до ВЭУ№4</t>
  </si>
  <si>
    <t>Прокладка и подключение кабеля 35 кВ на участке от ВЭУ№4 до ВЭУ№5</t>
  </si>
  <si>
    <t>Прокладка и подключение кабеля 35 кВ на участке от ВЭУ№5 до ВЭУ№2</t>
  </si>
  <si>
    <t>Прокладка и подключение кабеля 35 кВ на участке от ВЭУ№2 до ВЭУ№3</t>
  </si>
  <si>
    <t>Прокладка и подключение кабеля 35 кВ на участке от ВЭУ№3 до ВЭУ№6</t>
  </si>
  <si>
    <t>Прокладка и подключение кабеля 35 кВ на участке от ВЭУ№6 до ВЭУ№10</t>
  </si>
  <si>
    <t>Прокладка и подключение кабеля 35 кВ на участке от ВЭУ№10 до ПС35/110 кВ</t>
  </si>
  <si>
    <t>Прокладка и подключение кабеля 35 кВ на участке от ВЭУ№11 до ВЭУ№7</t>
  </si>
  <si>
    <t>Прокладка и подключение кабеля 35 кВ на участке от ВЭУ№7 до ВЭУ№8</t>
  </si>
  <si>
    <t>Прокладка и подключение кабеля 35 кВ на участке от ВЭУ№8 до ВЭУ№9</t>
  </si>
  <si>
    <t>Прокладка и подключение кабеля 35 кВ на участке от ВЭУ№9 до ВЭУ№14</t>
  </si>
  <si>
    <t>Прокладка и подключение кабеля 35 кВ на участке от ВЭУ№14 до ВЭУ№13</t>
  </si>
  <si>
    <t>Прокладка и подключение кабеля 35 кВ на участке от ВЭУ№13 до ВЭУ№12</t>
  </si>
  <si>
    <t>Прокладка и подключение кабеля 35 кВ на участке от ВЭУ№11 до ПС35/110 кВ</t>
  </si>
  <si>
    <t>Монтаж БМЗ АСУ</t>
  </si>
  <si>
    <t>Прокладка и подключение кабеля ВОЛС на участке от ВЭУ№1 до ВЭУ№4</t>
  </si>
  <si>
    <t>Прокладка и подключение кабеля ВОЛС на участке от ВЭУ№4 до ВЭУ№5</t>
  </si>
  <si>
    <t>Прокладка и подключение кабеля ВОЛС на участке от ВЭУ№2 до ВЭУ№3</t>
  </si>
  <si>
    <t>Прокладка и подключение кабеля ВОЛС на участке от ВЭУ№6 до ВЭУ№10</t>
  </si>
  <si>
    <t>Прокладка и подключение кабеля ВОЛС на участке от ВЭУ№10 до ПС35/110 кВ</t>
  </si>
  <si>
    <t>Прокладка и подключение кабеля ВОЛС на участке от ВЭУ№1 до ВЭУ№2</t>
  </si>
  <si>
    <t>Прокладка и подключение кабеля ВОЛС на участке от ВЭУ№5 до ВЭУ№6</t>
  </si>
  <si>
    <t>Прокладка и подключение кабеля ВОЛС на участке от ВЭУ№3 до ПС35/110 кВ</t>
  </si>
  <si>
    <t>Прокладка и подключение кабеля ВОЛС на участке от ВЭУ№11 до ВЭУ№7</t>
  </si>
  <si>
    <t>Прокладка и подключение кабеля ВОЛС на участке от ВЭУ№7 до ВЭУ№8</t>
  </si>
  <si>
    <t>Прокладка и подключение кабеля ВОЛС на участке от ВЭУ№8 до ВЭУ№9</t>
  </si>
  <si>
    <t>Прокладка и подключение кабеля ВОЛС на участке от ВЭУ№9 до ВЭУ№14</t>
  </si>
  <si>
    <t>Прокладка и подключение кабеля ВОЛС на участке от ВЭУ№14 до ВЭУ№13</t>
  </si>
  <si>
    <t>Прокладка и подключение кабеля ВОЛС на участке от ВЭУ№13 до ВЭУ№12</t>
  </si>
  <si>
    <t>Прокладка и подключение кабеля ВОЛС на участке от ВЭУ№12 до ВЭУ№11</t>
  </si>
  <si>
    <t>Прокладка и подключение кабеля ВОЛС на участке от ВЭУ№11 до ПС35/110 кВ</t>
  </si>
  <si>
    <t>Дата начала</t>
  </si>
  <si>
    <t>Дата окончания</t>
  </si>
  <si>
    <t>№ события (ответственность Заказчика) влияющего на начало работ</t>
  </si>
  <si>
    <t>События (ответственность Заказчика)</t>
  </si>
  <si>
    <t>Монтаж ВЭУ№1</t>
  </si>
  <si>
    <t>Монтаж ВЭУ№4</t>
  </si>
  <si>
    <t>Монтаж ВЭУ№2</t>
  </si>
  <si>
    <t>Монтаж ВЭУ№5</t>
  </si>
  <si>
    <t>Монтаж ВЭУ№3</t>
  </si>
  <si>
    <t>Монтаж ВЭУ№6</t>
  </si>
  <si>
    <t>Монтаж ВЭУ№10</t>
  </si>
  <si>
    <t>Монтаж ВЭУ№11</t>
  </si>
  <si>
    <t>Монтаж ВЭУ№7</t>
  </si>
  <si>
    <t>Монтаж ВЭУ№8</t>
  </si>
  <si>
    <t>Монтаж ВЭУ№9</t>
  </si>
  <si>
    <t>Монтаж ВЭУ№14</t>
  </si>
  <si>
    <t>Монтаж ВЭУ№13</t>
  </si>
  <si>
    <t>Монтаж ВЭУ№12</t>
  </si>
  <si>
    <t>Монтаж межшкафных кабельных соединений</t>
  </si>
  <si>
    <t>Пусконаладочные работы системы АИИСКУЭ включая связь с ВЭУ</t>
  </si>
  <si>
    <t>Пусконаладочные работы системы СОТИАССО включая связь с ВЭУ</t>
  </si>
  <si>
    <t>Поставка кабелей ВОЛС</t>
  </si>
  <si>
    <t>Монтаж кабельных связей и Локальная ПНР системы ОПРЧ</t>
  </si>
  <si>
    <t>8, 18</t>
  </si>
  <si>
    <t>Монтаж системы видеонаблюдения</t>
  </si>
  <si>
    <t>БМЗ и ячейки КРУ-35 кВ смонтированы</t>
  </si>
  <si>
    <t>Монтаж системы СКУД</t>
  </si>
  <si>
    <t>Монтаж системы отпугивания птиц</t>
  </si>
  <si>
    <t xml:space="preserve"> Монтаж и наладка системы охранно-пожарной сигнализации и СОУЭ</t>
  </si>
  <si>
    <t>Устройство кабельных траншей на участке от ВЭУ№1 до ВЭУ№2 (ВОЛС)</t>
  </si>
  <si>
    <t>Устройство кабельных траншей на участке от ВЭУ№5 до ВЭУ№6 (ВОЛС)</t>
  </si>
  <si>
    <t>Устройство кабельных траншей на участке от ВЭУ№12 до ПС35/110 кВ (ВОЛС)</t>
  </si>
  <si>
    <t>Устройство кабельных траншей на участке от ВЭУ№1 до ВЭУ№4 (35 кВ и ВОЛС)</t>
  </si>
  <si>
    <t>Устройство кабельных траншей на участке от ВЭУ№4 до ВЭУ№5 (35 кВ и ВОЛС)</t>
  </si>
  <si>
    <t>Устройство кабельных траншей на участке от ВЭУ№2 до ВЭУ№3 (35 кВ и ВОЛС)</t>
  </si>
  <si>
    <t>Устройство кабельных траншей на участке от ВЭУ№3 до ВЭУ№6 (35 кВ и ВОЛС)</t>
  </si>
  <si>
    <t>Устройство кабельных траншей на участке от ВЭУ№6 до ВЭУ№10 (35 кВ и ВОЛС)</t>
  </si>
  <si>
    <t>Устройство кабельных траншей на участке от ВЭУ№10 до ПС35/110 кВ (35 кВ и ВОЛС)</t>
  </si>
  <si>
    <t>Устройство кабельных траншей на участке от ВЭУ№11 до ВЭУ№7 (35 кВ и ВОЛС)</t>
  </si>
  <si>
    <t>Устройство кабельных траншей на участке от ВЭУ№7 до ВЭУ№8 (35 кВ и ВОЛС)</t>
  </si>
  <si>
    <t>Устройство кабельных траншей на участке от ВЭУ№8 до ВЭУ№9 (35 кВ и ВОЛС)</t>
  </si>
  <si>
    <t>Устройство кабельных траншей на участке от ВЭУ№9 до ВЭУ№14 (35 кВ и ВОЛС)</t>
  </si>
  <si>
    <t>Устройство кабельных траншей на участке от ВЭУ№14 до ВЭУ№13 (35 кВ и ВОЛС)</t>
  </si>
  <si>
    <t>Устройство кабельных траншей на участке от ВЭУ№13 до ВЭУ№12 (35 кВ и ВОЛС)</t>
  </si>
  <si>
    <t>Устройство кабельных траншей на участке от ВЭУ№11 до ПС35/110 кВ (35 кВ и ВОЛС)</t>
  </si>
  <si>
    <t>Устройство кабельных траншей на участке от ВЭУ№5 до ВЭУ№2 (35 кВ)</t>
  </si>
  <si>
    <t>Календарный план выполнения комплекса электромонтажных и пусконаладочных работ вспомогательного оборудования ВЭС в рамках проекта «Строительство ветряной электрической станции установленной мощностью 2х25 МВт в Ульяновской области»</t>
  </si>
  <si>
    <t>Кольцо 1. Кабель АСУТП</t>
  </si>
  <si>
    <t xml:space="preserve">   Прокладка и подключение кабеля АСУ ВЭУ№1 - ВЭУ№4</t>
  </si>
  <si>
    <t xml:space="preserve">   Прокладка и подключение кабеля АСУ ВЭУ№1 - ВЭУ№2</t>
  </si>
  <si>
    <t xml:space="preserve">   Прокладка и подключение кабеля АСУ ВЭУ№4 - ВЭУ№5</t>
  </si>
  <si>
    <t xml:space="preserve">   Прокладка и подключение кабеля АСУ ВЭУ№2 - ВЭУ№3</t>
  </si>
  <si>
    <t xml:space="preserve">   Прокладка и подключение кабеля АСУ ВЭУ№5 - ВЭУ№6</t>
  </si>
  <si>
    <t xml:space="preserve">   Прокладка и подключение кабеля АСУ ВЭУ№6 - ВЭУ№10</t>
  </si>
  <si>
    <t xml:space="preserve">   Прокладка и подключение кабеля АСУ ВЭУ№10 - Модуль АСУ шкаф SCADA</t>
  </si>
  <si>
    <t xml:space="preserve">   Прокладка и подключение кабеля АСУ ВЭУ№3 - Модуль АСУ шкаф SCADA</t>
  </si>
  <si>
    <t>Кольцо 2. Кабель АСУТП</t>
  </si>
  <si>
    <t xml:space="preserve">   Прокладка и подключение кабеля АСУ ВЭУ№11 - ВЭУ№7</t>
  </si>
  <si>
    <t xml:space="preserve">   Прокладка и подключение кабеля АСУ ВЭУ№7 - ВЭУ№8</t>
  </si>
  <si>
    <t xml:space="preserve">   Прокладка и подключение кабеля АСУ ВЭУ№8 - ВЭУ№9</t>
  </si>
  <si>
    <t xml:space="preserve">   Прокладка и подключение кабеля АСУ ВЭУ№12 - ВЭУ№13</t>
  </si>
  <si>
    <t xml:space="preserve">   Прокладка и подключение кабеля АСУ ВЭУ№13 - ВЭУ№14</t>
  </si>
  <si>
    <t xml:space="preserve">   Прокладка и подключение кабеля АСУ ВЭУ№9 - ВЭУ№14</t>
  </si>
  <si>
    <t xml:space="preserve">   Прокладка и подключение кабеля АСУ ВЭУ№12 - Модуль АСУ (Шкаф SCADA)</t>
  </si>
  <si>
    <t xml:space="preserve">   Прокладка и подключение кабеля АСУ ВЭУ№11 - Модуль АСУ (Шкаф SCADA)</t>
  </si>
  <si>
    <t>Наладка оборудования (локальная)</t>
  </si>
  <si>
    <t>Монтаж кабельных конструкций</t>
  </si>
  <si>
    <t>Изготовление и поставка оборудования АИИСКУЭ</t>
  </si>
  <si>
    <t>Монтаж шкафов системы АИИСКУЭ в БМЗ АСУ</t>
  </si>
  <si>
    <t>Пусконаладочные работы системы АИИСКУЭ в БМЗ АСУ (Локальная наладка)</t>
  </si>
  <si>
    <t>Пусконаладочные работы системы СОТИАССО в БМЗ АСУ (Локальная наладка)</t>
  </si>
  <si>
    <t>Монтаж БМЗ АСУ на ростверк</t>
  </si>
  <si>
    <t xml:space="preserve">Расстановка шкафов входящих в в комплектную поставку поставку </t>
  </si>
  <si>
    <t>Монтаж системы СОТИАССО в БМЗ АСУ</t>
  </si>
  <si>
    <t>Монтаж межкафных соединений АИИСКУЭ</t>
  </si>
  <si>
    <t>Монтаж системы ОПРЧ в БМЗ АСУ</t>
  </si>
  <si>
    <t>Реализация АСУТП</t>
  </si>
  <si>
    <t>Монтаж шкафов САУ ВЭУ (шкаф SCADA и шкаф PCC) в модуле АСУ</t>
  </si>
  <si>
    <t>Монтаж и подключение кабелей питания и кабелей ЛВС к шкафам САУ ВЭУ</t>
  </si>
  <si>
    <t>1-14.</t>
  </si>
  <si>
    <t>Реализация системы связи</t>
  </si>
  <si>
    <t>Изготовление и поставка оборудования СОТИАССО</t>
  </si>
  <si>
    <t>Изготовление и поставка оборудования системы связи</t>
  </si>
  <si>
    <t>Монтаж оборудования системы связи в БМЗ АСУ</t>
  </si>
  <si>
    <t>Монтаж межкафных соединений системы связи</t>
  </si>
  <si>
    <t>Пусконаладочные работы системы связи</t>
  </si>
  <si>
    <t>Пусконаладочные работы системы связи включая связь с ВЭУ</t>
  </si>
  <si>
    <t>Сдача системы связи в опытную эксплуатацию</t>
  </si>
  <si>
    <t>Проведение опытной эксплуатации системы связи</t>
  </si>
  <si>
    <t>Сдача системы связи в промышленную эксплуатацию</t>
  </si>
  <si>
    <t>Обучение оперативного и ремонтного персонала Заказчика особенностям работы с внедряемой системой связи</t>
  </si>
  <si>
    <t>03N17D-10UHG-2004-ED.2</t>
  </si>
  <si>
    <t>03N17D-10UHG-2006-CS</t>
  </si>
  <si>
    <t>03N17D-10UHG-2009-ED</t>
  </si>
  <si>
    <t>03N17D-10UHG-2007-ED</t>
  </si>
  <si>
    <t>Изготовление и поставка оборудования ОПРЧ</t>
  </si>
  <si>
    <t>Комплексные испытания на соотвесвие ОПРЧ требованиям СО ЕЭС</t>
  </si>
  <si>
    <t>Система ОПРЧ</t>
  </si>
  <si>
    <t>Поставка шкафов (оборудование) и материалов системы видеонаблюдения</t>
  </si>
  <si>
    <t>Монтаж оборудования системы видеонаблюдения в БМЗ АСУ</t>
  </si>
  <si>
    <t>ПНР системы видеонаблюдения на ВЭУ</t>
  </si>
  <si>
    <t>Поставка шкафов (оборудование) и материалов системы СКУД</t>
  </si>
  <si>
    <t>Монтаж оборудования системы СКУД в БМЗ АСУ</t>
  </si>
  <si>
    <t>Поставка шкафов (оборудование) и материалов системы отпугивания птиц</t>
  </si>
  <si>
    <t>Монтаж оборудования системы отпугивания птиц в БМЗ АСУ</t>
  </si>
  <si>
    <t>Поставка шкафов (оборудование) и материалов системы охранно-пожарной сигнализации и СОУЭ</t>
  </si>
  <si>
    <t>Монтаж оборудования системы  системы охранно-пожарной сигнализации и СОУЭ в БМЗ АСУ</t>
  </si>
  <si>
    <t>ПНР системы СКУД на ВЭУ</t>
  </si>
  <si>
    <t>ПНР системы отпугивания птиц на ВЭУ</t>
  </si>
  <si>
    <t>Монтаж системы СКУД на ВЭУ</t>
  </si>
  <si>
    <t>Монтаж системы отпугивания птиц на ВЭУ</t>
  </si>
  <si>
    <t>Монтаж системы охранно-пожарной сигнализации и СОУЭ на ВЭУ</t>
  </si>
  <si>
    <t>ПНР системы охранно-пожарной сигнализации и СОУЭ на ВЭУ</t>
  </si>
  <si>
    <t>Монтаж и подключение кабельных цепей от шкафа PCC до БМЗ КРУ-35 кВ</t>
  </si>
  <si>
    <t>Монтаж и подключение контрольных кабелей измерительных цепей и цепей сигнализации до шкафов смежных систем, размещенных в модуле АСУ</t>
  </si>
  <si>
    <t>Наладка САУ ВЭУ</t>
  </si>
  <si>
    <t>Передача в монтаж БМЗ АСУ в комплекте с НКУ-0,4 кВ и ШОТ</t>
  </si>
  <si>
    <t>Передача фундамента с ростверком под БМЗ АСУ</t>
  </si>
  <si>
    <t>03N17D-10UHG-2005-ED</t>
  </si>
  <si>
    <t>Прокладка кабелей ВОЛС и АСУТП</t>
  </si>
  <si>
    <t>Подача напряжение на оборудование ВЭУ1-14</t>
  </si>
  <si>
    <t>Выполнить ревизию всех измерительных каналов, входящих в состав АИИС КУЭ и маркирование средств учета</t>
  </si>
  <si>
    <t>Разработать в соответствии с ГОСТ эксплуатационную документацию</t>
  </si>
  <si>
    <t>Выполнить утверждение АИИС КУЭ как единичного типа средства измерения (получение Свидетельства об утверждении единичного типа СИ) и внести АИИС КУЭ в Госреестр средств измерения (Для подтверждения соответствия АИИСКУЭ классу А)</t>
  </si>
  <si>
    <t>Выполнить поверку АИИСКУЭ (Для подтверждения соответствия АИИСКУЭ классу А)</t>
  </si>
  <si>
    <t>Разработать и аттестовать методику выполнения измерений  и внести их в Федеральный реестр (Для подтверждения соответствия АИИСКУЭ классу А)</t>
  </si>
  <si>
    <t>Разработать в соответствии с ГОСТ 34.201-89 эксплуатационную документацию и согласовать ее с Заказчиком</t>
  </si>
  <si>
    <t>Головная пусконаладка</t>
  </si>
  <si>
    <t>Подготовительные работы</t>
  </si>
  <si>
    <t>Подготовка и согласование перечня документации, программ (индивидуальных испытаний, измерении, постановки под напряжение оборудования и т.д.) необходимой для проведения ПНР и сдачи объекта в эксплуатацию</t>
  </si>
  <si>
    <t>Разработка (на основании согласованного перечня документации) и согласование документации и программ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35 МВт</t>
  </si>
  <si>
    <t>Разработка и согласование графика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35 МВт</t>
  </si>
  <si>
    <t>Разработка и согласование эксплуатационной документации</t>
  </si>
  <si>
    <t>Подготовка и согласование с Заказчиком перечня эксплуатационной документации</t>
  </si>
  <si>
    <t>Подготовка и согласование пакета эксплуатационной документации и эксплуатационных схем</t>
  </si>
  <si>
    <t>Проведение испытаний и наладки оборудования</t>
  </si>
  <si>
    <t>Проведения Комплексной наладки ВЭС</t>
  </si>
  <si>
    <t>Проведение комплексной наладки (при участии Заказчика и Подрядчика), всего оборудования входящего в состав комплекса, но не ограничиваясь: КИП, генератор и вспомогательное оборудование ВЭУ, КТП-35/0,69кВ, кабельные линии 35 и 0,69кВ, КРУ-35кВ, ПС-110/35кВ, СОПТ, РУ-0,4кВ, РЗА, АСУ ТП, ОПС и видеонаблюдение, сети связь, АИИСКУЭ, СОТИАССО и АСУ ТП ЭТО и контрольных испытаний на подтверждение эксплуатационных показателей с последующим оформлением акта передачи оборудования</t>
  </si>
  <si>
    <t>Проверка шумовых показателей ВЭУ</t>
  </si>
  <si>
    <t>Корректировка эксплуатационной документации</t>
  </si>
  <si>
    <t>с даты указанной в УНР</t>
  </si>
  <si>
    <t>30 календарных дней с даты начала работ</t>
  </si>
  <si>
    <t>14 календарных дней с даты начала работ</t>
  </si>
  <si>
    <t>Выдача уведомления о начале работ на устройство кабельных траншей под силовой кабель 35 кВ и ВОЛС</t>
  </si>
  <si>
    <t>УНР4</t>
  </si>
  <si>
    <t>УНР5</t>
  </si>
  <si>
    <t>№ УНР распространяющего свое действие на выполнение работы</t>
  </si>
  <si>
    <t>УНР6</t>
  </si>
  <si>
    <t>УНР7</t>
  </si>
  <si>
    <t>УНР8</t>
  </si>
  <si>
    <t>УНР9</t>
  </si>
  <si>
    <t>УНР10</t>
  </si>
  <si>
    <t>Пусконаладочные работы системы связи ВЭУ</t>
  </si>
  <si>
    <t>Пусконаладочные работы системы СОТИАССО ВЭУ</t>
  </si>
  <si>
    <t>Пусконаладочные работы системы АИИСКУЭ ВЭУ</t>
  </si>
  <si>
    <t>УНР11</t>
  </si>
  <si>
    <t>УНР12</t>
  </si>
  <si>
    <t>Проведение индивидуальных и функциональных испытаний оборудования и систем при участии шеф-инженеров поставщиков оборудования с оформлением актов индивидуальных и функциональных испытаний оборудования УВЭС 35 МВт. В том числе приемка оборудования ВЭУ и всего оборудования УВЭС 35 МВт из монтажа, контроль проведения индивидуальных испытаний, проводимых ПСД на УВЭС 35 МВт и координация взаимодейстия ПСД и шеф-инженеров поставщиков оборудования. Проведение холостой прокрутки (статические испытания) ВЭУ. Работы выполняются в соотвествии с согласованными программами проведения: индивидуальных и функциональных испытаний, измерений, постановки под напряжение оборудования, временных схем, пробных пусков, проведение наладки с постановкой под напряжение ВЭУ</t>
  </si>
  <si>
    <t>Динамическая наладка (прокрутки) ВЭУ. Синхронизация с сетью</t>
  </si>
  <si>
    <t>УНР13</t>
  </si>
  <si>
    <t>Монтаж системы видеонаблюдения на ВЭУ 1-14</t>
  </si>
  <si>
    <t>Монтаж системы СКУД на ВЭУ 1-14</t>
  </si>
  <si>
    <t>Монтаж системы отпугивания птиц на ВЭУ 1-14</t>
  </si>
  <si>
    <t>Монтаж системы охранно-пожарной сигнализации и СОУЭ на ВЭУ 1-14</t>
  </si>
  <si>
    <t>УНР14</t>
  </si>
  <si>
    <t>УНР15</t>
  </si>
  <si>
    <t>УНР16</t>
  </si>
  <si>
    <t>УНР17</t>
  </si>
  <si>
    <t>УНР18</t>
  </si>
  <si>
    <t>УНР19</t>
  </si>
  <si>
    <t>УНР20</t>
  </si>
  <si>
    <t>УНР21</t>
  </si>
  <si>
    <t>УНР22</t>
  </si>
  <si>
    <t>УНР23</t>
  </si>
  <si>
    <t>УНР24</t>
  </si>
  <si>
    <t>УНР25</t>
  </si>
  <si>
    <t>УНР26</t>
  </si>
  <si>
    <t>УНР27</t>
  </si>
  <si>
    <t>УНР28</t>
  </si>
  <si>
    <t>УНР29</t>
  </si>
  <si>
    <t>УНР30</t>
  </si>
  <si>
    <t>УНР31</t>
  </si>
  <si>
    <t>УНР32</t>
  </si>
  <si>
    <t>УНР33</t>
  </si>
  <si>
    <t>УНР34</t>
  </si>
  <si>
    <t>УНР35</t>
  </si>
  <si>
    <t>УНР36</t>
  </si>
  <si>
    <t>УНР37</t>
  </si>
  <si>
    <t>УНР38</t>
  </si>
  <si>
    <t>УНР39</t>
  </si>
  <si>
    <t>УНР40</t>
  </si>
  <si>
    <t>УНР41</t>
  </si>
  <si>
    <t>УНР42</t>
  </si>
  <si>
    <t>УНР43</t>
  </si>
  <si>
    <t>УНР44</t>
  </si>
  <si>
    <t>УНР45</t>
  </si>
  <si>
    <t>УНР46</t>
  </si>
  <si>
    <t>УНР47</t>
  </si>
  <si>
    <t>УНР48</t>
  </si>
  <si>
    <t>УНР49</t>
  </si>
  <si>
    <t>УНР50</t>
  </si>
  <si>
    <t>УНР51</t>
  </si>
  <si>
    <t>УНР52</t>
  </si>
  <si>
    <t>УНР53</t>
  </si>
  <si>
    <t>УНР54</t>
  </si>
  <si>
    <t>УНР55</t>
  </si>
  <si>
    <t>УНР56</t>
  </si>
  <si>
    <t>УНР57</t>
  </si>
  <si>
    <t>УНР58</t>
  </si>
  <si>
    <t>УНР59</t>
  </si>
  <si>
    <t>УНР60</t>
  </si>
  <si>
    <t>УНР61</t>
  </si>
  <si>
    <t>УНР62</t>
  </si>
  <si>
    <t>УНР63</t>
  </si>
  <si>
    <t>УНР64</t>
  </si>
  <si>
    <t>УНР65</t>
  </si>
  <si>
    <t>УНР66</t>
  </si>
  <si>
    <t>УНР67</t>
  </si>
  <si>
    <t>УНР68</t>
  </si>
  <si>
    <t>УНР69</t>
  </si>
  <si>
    <t>УНР70</t>
  </si>
  <si>
    <t>УНР71</t>
  </si>
  <si>
    <t>УНР72</t>
  </si>
  <si>
    <t>УНР73</t>
  </si>
  <si>
    <t>УНР74</t>
  </si>
  <si>
    <t>УНР75</t>
  </si>
  <si>
    <t>УНР76</t>
  </si>
  <si>
    <t>УНР77</t>
  </si>
  <si>
    <t>УНР78</t>
  </si>
  <si>
    <t>УНР79</t>
  </si>
  <si>
    <t>УНР80</t>
  </si>
  <si>
    <t>УНР81</t>
  </si>
  <si>
    <t>УНР82</t>
  </si>
  <si>
    <t>УНР83</t>
  </si>
  <si>
    <t>УНР84</t>
  </si>
  <si>
    <t>УНР85</t>
  </si>
  <si>
    <t>УНР86</t>
  </si>
  <si>
    <t>Шифр ПД</t>
  </si>
  <si>
    <t>Устройство системы АИИСКУЭ</t>
  </si>
  <si>
    <t>Комплексная наладка системы АИИСКУЭ ВЭУ и БМЗ АСУ включая проведение испытаний, сдачу и проведение опытной эксплуатации, а также сдачу в промышленную эксплуатацию, получение акта о соответствии АИИСКУЭ техническим требованиям по классу «N»</t>
  </si>
  <si>
    <t>Комплексная наладка системы СОТИАССО ВЭУ и БМЗ АСУ включая проведение испытаний, сдачу и проведение опытной эксплуатации, а также сдачу в промышленную эксплуатацию</t>
  </si>
  <si>
    <t>Монтаж шкафов, связей и наладка системы связи в БМЗ АСУ</t>
  </si>
  <si>
    <t>Комплексная наладка системы связи ВЭУ и БМЗ АСУ включая сдачу и проведение опытной эксплуатации, а также сдачу в промышленную эксплуатацию</t>
  </si>
  <si>
    <t>Устройство системы АСУТП</t>
  </si>
  <si>
    <t>Монтаж шкафов SCADA и PCC, межшкафные кабельные связи в БМЗ АСУ</t>
  </si>
  <si>
    <t>Подключение кабельных цепей АСУ ВЭУ к БМЗ АСУ</t>
  </si>
  <si>
    <t>Комплексные испытания САУ ВЭУ и БМЗ АСУ</t>
  </si>
  <si>
    <t>Сдача и проведение опытной эксплуатации, а также сдачу в промышленную эксплуатацию</t>
  </si>
  <si>
    <t>Изготовление и поставка оборудования системы видеонаблюдения: в течение 60 (шестидесяти) календарных дней с даты, указанной в УНР Заказчика.</t>
  </si>
  <si>
    <t>Монтаж оборудования и кабельных связей системы видеонаблюдения в БМЗ АСУ: в течение 16 (Шестнадцати) календарных дней с даты, указанной в УНР Заказчика</t>
  </si>
  <si>
    <t>Устройство системы видеонаблюдения</t>
  </si>
  <si>
    <t>Примечание</t>
  </si>
  <si>
    <t>Изготовление и поставка оборудования системы СКУД: в течение 60 (шестидесяти) календарных дней с даты, указанной в УНР Заказчика.</t>
  </si>
  <si>
    <t>Монтаж оборудования и кабельных связей системы СКУД в БМЗ АСУ: в течение 16 (Шестнадцати) календарных дней с даты, указанной в УНР Заказчика</t>
  </si>
  <si>
    <t>Устройство системы СКУД</t>
  </si>
  <si>
    <t>ПНР системы СКУД</t>
  </si>
  <si>
    <t>Устройство системы отпугивания птиц</t>
  </si>
  <si>
    <t>Изготовление и поставка оборудования системы Отпугивания птиц</t>
  </si>
  <si>
    <t>Монтаж оборудования и кабельных связей системы отпугивания птиц в БМЗ АСУ</t>
  </si>
  <si>
    <t>ПНР системы отпугивания птиц</t>
  </si>
  <si>
    <t>Изготовление и поставка оборудования системы ОПС и СОУЭ: в течение 60 (шестидесяти) календарных дней с даты, указанной в УНР Заказчика.</t>
  </si>
  <si>
    <t>Монтаж оборудования и кабельных связей системы ОПС и СОУЭ: в течение 16 (Шестнадцати) календарных дней с даты, указанной в УНР Заказчика</t>
  </si>
  <si>
    <t>Устройство системы ОПС и СОУЭ</t>
  </si>
  <si>
    <t>ПНР системы ОПС и СОУЭ</t>
  </si>
  <si>
    <t>Изготовление и поставка оборудования системы ОПРЧ: в течение 60 (шестидесяти) календарных дней с даты, указанной в УНР Заказчика.</t>
  </si>
  <si>
    <t>Монтаж системы ОПРЧ, кабельных связей и локальная наладка в БМЗ АСУ: : в течение 20 (Двадцати) календарных дней с даты, указанной в УНР Заказчика.</t>
  </si>
  <si>
    <t>Комплексные испытания на соответствие ОПРЧ требования СО ЕЭС</t>
  </si>
  <si>
    <t>Устройство системы ОПРЧ</t>
  </si>
  <si>
    <t>Устройство системы ЦСТИ</t>
  </si>
  <si>
    <t>Изготовление и поставка оборудования ЦСТИ</t>
  </si>
  <si>
    <t>Монтаж шкафов, кабельных связей и наладка системы ЦСТИ в БМЗ АСУ</t>
  </si>
  <si>
    <t>Комплексная наладка системы ЦСТИ ВЭУ и БМЗ АСУ включая сдачу и проведение опытной эксплуатации, а также сдачу в промышленную эксплуатацию</t>
  </si>
  <si>
    <t>Кабельные траншеи под силовой кабель 35 кВ и ВОЛС</t>
  </si>
  <si>
    <t>Прокладка кабеля 35 кВ (ВЭУ)</t>
  </si>
  <si>
    <t>В течение 6 (шести) календарных дней на один участок с даты, указанной в УНР Заказчика. (Параллельное выполнение работ возможно, но не более чем на двух участках одновременно).</t>
  </si>
  <si>
    <t>Прокладка кабелей ВОЛС (ВЭУ)</t>
  </si>
  <si>
    <t>Прокладка кабелей АСУ (ВЭУ)</t>
  </si>
  <si>
    <t>Разработка и согласование проекта внедрения ЦСТИ</t>
  </si>
  <si>
    <t>Прокладка кабеля 35 кВ (ВЭУ). Участок от ВЭУ№___ до ВЭУ№___</t>
  </si>
  <si>
    <t>Прокладка кабелей ВОЛС (ВЭУ). Участок от ВЭУ№___ до ВЭУ№___</t>
  </si>
  <si>
    <t>Прокладка кабелей АСУ (ВЭУ). Участок от ВЭУ№___ до ВЭУ№___</t>
  </si>
  <si>
    <t xml:space="preserve">Получение акта о соответствии АИИСКУЭ техническим требованиям по классу «А» </t>
  </si>
  <si>
    <t>2</t>
  </si>
  <si>
    <t>3</t>
  </si>
  <si>
    <t>3.3</t>
  </si>
  <si>
    <t>3.4</t>
  </si>
  <si>
    <t>3.5</t>
  </si>
  <si>
    <t>3.6</t>
  </si>
  <si>
    <t>4</t>
  </si>
  <si>
    <t>4.1</t>
  </si>
  <si>
    <t>4.2</t>
  </si>
  <si>
    <t>4.3</t>
  </si>
  <si>
    <t>5</t>
  </si>
  <si>
    <t>5.1</t>
  </si>
  <si>
    <t>5.2</t>
  </si>
  <si>
    <t>5.3</t>
  </si>
  <si>
    <t>5.4</t>
  </si>
  <si>
    <t>6</t>
  </si>
  <si>
    <t>6.1</t>
  </si>
  <si>
    <t>6.2</t>
  </si>
  <si>
    <t>6.3</t>
  </si>
  <si>
    <t>6.4</t>
  </si>
  <si>
    <t>7</t>
  </si>
  <si>
    <t>7.1</t>
  </si>
  <si>
    <t>7.2</t>
  </si>
  <si>
    <t>7.3</t>
  </si>
  <si>
    <t>7.4</t>
  </si>
  <si>
    <t>8</t>
  </si>
  <si>
    <t>8.1</t>
  </si>
  <si>
    <t>8.2</t>
  </si>
  <si>
    <t>8.3</t>
  </si>
  <si>
    <t>8.4</t>
  </si>
  <si>
    <t>9</t>
  </si>
  <si>
    <t>9.1</t>
  </si>
  <si>
    <t>9.2</t>
  </si>
  <si>
    <t>9.3</t>
  </si>
  <si>
    <t>9.4</t>
  </si>
  <si>
    <t>10</t>
  </si>
  <si>
    <t>10.1</t>
  </si>
  <si>
    <t>10.2</t>
  </si>
  <si>
    <t>10.3</t>
  </si>
  <si>
    <t>11</t>
  </si>
  <si>
    <t>11.1</t>
  </si>
  <si>
    <t>11.2</t>
  </si>
  <si>
    <t>11.3</t>
  </si>
  <si>
    <t>11.4</t>
  </si>
  <si>
    <t>11.5</t>
  </si>
  <si>
    <t>12</t>
  </si>
  <si>
    <t>12.1</t>
  </si>
  <si>
    <t>13</t>
  </si>
  <si>
    <t>13.1</t>
  </si>
  <si>
    <t>14</t>
  </si>
  <si>
    <t>14.1</t>
  </si>
  <si>
    <t>15</t>
  </si>
  <si>
    <t>15.1</t>
  </si>
  <si>
    <t>16</t>
  </si>
  <si>
    <t>16.1</t>
  </si>
  <si>
    <t>16.1.1</t>
  </si>
  <si>
    <t>16.1.2</t>
  </si>
  <si>
    <t>16.1.3</t>
  </si>
  <si>
    <t>16.2</t>
  </si>
  <si>
    <t>16.2.1</t>
  </si>
  <si>
    <t>16.2.2</t>
  </si>
  <si>
    <t>16.3</t>
  </si>
  <si>
    <t>16.3.1</t>
  </si>
  <si>
    <t>16.3.2</t>
  </si>
  <si>
    <t>16.4</t>
  </si>
  <si>
    <t>16.4.1</t>
  </si>
  <si>
    <t>16.4.2</t>
  </si>
  <si>
    <t>16.4.3</t>
  </si>
  <si>
    <t>Монтаж модуля АСУ</t>
  </si>
  <si>
    <t>Монтаж шкафов, связей и наладка системы АИИСКУЭ в БМЗ АСУ, резервном щите управления</t>
  </si>
  <si>
    <t>Монтаж оборудования и наладка системы АИИСКУЭ в УЩУ</t>
  </si>
  <si>
    <t>Изготовление и поставка оборудования СОТИАССО (включая СПД СОТИ АССО, технологической телефонной связи, КИСУ ПАК «MODES-Terminal)</t>
  </si>
  <si>
    <t>Устройство системы СОТИАССО (включая СПД СОТИ АССО, технологической телефонной связи, КИСУ ПАК «MODES-Terminal)</t>
  </si>
  <si>
    <t>Разработка техно-рабочего проекта системы СОТИАССО (включая СПД СОТИ АССО, технологической телефонной связи, КИСУ ПАК «MODES-Terminal)</t>
  </si>
  <si>
    <t>Монтаж шкафов, связей и наладка системы СОТИАССО (включая СПД СОТИ АССО, технологической телефонной связи, КИСУ ПАК «MODES-Terminal)</t>
  </si>
  <si>
    <t>Выдача УНР, на этап 2.6, после получения акта о соответствии класса «N»</t>
  </si>
  <si>
    <t>4.4</t>
  </si>
  <si>
    <t>Монтаж и наладка оборудования диспетерской, технологической и телефонной связи на ВЭУ№___</t>
  </si>
  <si>
    <t>Устройство системы диспетерской, технологической и телефонной связи</t>
  </si>
  <si>
    <t>4.5</t>
  </si>
  <si>
    <t>Монтаж и наладка оборудования АСУ ВЭУ в УЩУ</t>
  </si>
  <si>
    <t>5.5</t>
  </si>
  <si>
    <t>Монтаж и пусконаладка оборудования системы видеонаблюдения на ВЭУ№___</t>
  </si>
  <si>
    <t>Комплексаная пусконаладка системы видеонаблюдения</t>
  </si>
  <si>
    <t>Монтаж и наладка оборудования диспетерской, технологической и телефонной связи в УЩУ</t>
  </si>
  <si>
    <t>6.5</t>
  </si>
  <si>
    <t>Монтаж и наладка оборудования системы видеонаблюдения в УЩУ</t>
  </si>
  <si>
    <t>Монтаж и наладка оборудования системы СКУД в УЩУ</t>
  </si>
  <si>
    <t>7.5</t>
  </si>
  <si>
    <t>Монтаж и наладка оборудования системы СКУД на ВЭУ№___</t>
  </si>
  <si>
    <t>Монтаж оборудования системы отпугивания птиц на ВЭУ№___</t>
  </si>
  <si>
    <t>Монтаж оборудования системы ОПС и СОУЭ на ВЭУ№____</t>
  </si>
  <si>
    <t>Монтаж оборудования системы ЦСТИ на ВЭУ№___</t>
  </si>
  <si>
    <t>В течение 5 (пяти) календарных дней на одной ВЭУ с даты, указанной в УНР Заказчика. 
(Параллельное выполнение работ возможно, но не более чем на четырех ВЭУ одновременно).</t>
  </si>
  <si>
    <t>03N17D-10UHG-2004-ED.1</t>
  </si>
  <si>
    <t>№ Комплекса работ</t>
  </si>
  <si>
    <t>1</t>
  </si>
  <si>
    <t>Монтаж БМЗ АСУ на ростверк, устройство площадок и лестниц.</t>
  </si>
  <si>
    <t>Монтаж кабельных конструкций и заземления.</t>
  </si>
  <si>
    <t>Наладка оборудования (локальная) и подготовка исполнительной документации (ИД).</t>
  </si>
  <si>
    <t>Монтаж питающих и межшкафных кабельных соединений</t>
  </si>
  <si>
    <t>Получение акта о соответствии АИИСКУЭ техническим требованиям по классу «N»</t>
  </si>
  <si>
    <t>203N17D-10UHG-2006-CS</t>
  </si>
  <si>
    <t>03N17D-10UHG-2004-ED.</t>
  </si>
  <si>
    <t>Создание сетей связи</t>
  </si>
  <si>
    <t>Изготовление и поставка оборудования сетей связи</t>
  </si>
  <si>
    <t>Монтаж и наладка оборудования сетей связи на ВЭУ№___, включая прокладку и подключение кабелей.</t>
  </si>
  <si>
    <t>Изготовление и поставка оборудования СОТИАССО (включая СПД СОТИ АССО, диспетчерскую и технологическую телефонную связь, КИСУ ПАК "MODES-Terminal")</t>
  </si>
  <si>
    <t>Создание системы СОТИ АССО (включая СПД СОТИ АССО, диспетчерскую и технологическую телефонную связь, КИСУ ПАК "MODES-Terminal")</t>
  </si>
  <si>
    <t>Создание системы АИИС КУЭ (по Технорабочему проекту, выдаваемому в производство работ)</t>
  </si>
  <si>
    <t>Создание системы АСУТП</t>
  </si>
  <si>
    <t>Монтаж и пуско-наладка ОПРЧ</t>
  </si>
  <si>
    <t>Интеграция систем ВЭС с ЦСТИ (Дельта/8) ПАО «Фортум»</t>
  </si>
  <si>
    <t>03N17D-10UHG-2005-ED
03N17D-10UHG-2006-CS
03N17D-10UHG-2007-ED</t>
  </si>
  <si>
    <t>Расстановка шкафов входящих в комплектную поставку поставку  БМЗ АСУ</t>
  </si>
  <si>
    <t xml:space="preserve">a. Рассмотрение, анализ Проектной, Рабочей документации по объекту строительства на предмет соответствия монтируемого оборудования указанной документации, документации заводов-изготовителей оборудования, выдача к ней замечаний. 
b. Вынесение на рассмотрение Заказчика вопросов и предложений, касающихся организации работ и оптимизации сроков выполнения Строительно-монтажных и Пусконаладочных работ.
c. Подготовка и согласование с Заказчиком, перечня функциональных систем. 
d. Анализ, проверка, корректировка (в соответствии с требованиями НД РФ) Руководства по пуско-наладке ветряной турбины V126-3.6МВТ. Приведение данного руководства в соответствие с действующими НД на территории РФ, при необходимости корректировка и согласование с VESTAS. 
e. Разработка и согласование технических решений, в том числе временных схем для проведения индивидуальных, функциональных испытаний оборудования.
f. Разработка и согласование с Заказчиком перечня документации, программ (локальных, индивидуальных, функциональных испытаний, измерении, постановки под напряжение оборудования) необходимой для проведения ПНР и сдачи объекта в эксплуатацию. 
g. Разработка (на основании согласованного перечня документации) и согласование с Заказчиком плана (проекта) проведения ПНР, программ и методик проведения: индивидуальных и функциональных испытаний, измерений, постановки под напряжение оборудования, пробных пусков, комплексного опробования и аттестации мощности ВЭС 2х25 МВТ, разработанных согласно требований И 7.5.1–049–2016 «Разработка, согласование и утверждение программ испытаний, пусков, остановов, ввода в работу, вывода из работы, наладки и изменения режимов работы энергооборудования электростанций, котельных и тепловых сетей», и иной требуемой документации для реализации поручаемого Проекта. Программы испытаний, разработанные Подрядчиком должны соответствовать действующим НД (Приложение № 4 к ТЗ) и руководствам по монтажу, наладке и испытаниям завода изготовителя Программы, постановки под напряжение оборудования (для объектов диспетчеризации или участвующих в переключениях), пробных пусков, комплексного опробования и аттестации мощности ВЭС 2х25 должны, быть согласованы и с Системным оператором, смежными субъектами электроэнергетики (при необходимости).
h. Разработка и утверждение у Заказчика Координационного плана производства ПНР. Поддержание его в актуальном состоянии с целью оптимизации комплекса работ и их совмещения, в целях соблюдения условий безопасности для людей и оборудования. 
</t>
  </si>
  <si>
    <t>a. Подготовка и согласование с Заказчиком перечня эксплуатационной документации, а также разработка и согласование пакета эксплуатационной документации и эксплуатационных схем. Эксплуатационная документация должна разрабатываться в соответствии с действующим НД РФ (Приложение № 4 к ТЗ), инструкциями завода изготовителя.</t>
  </si>
  <si>
    <t>a. Участие в поузловой приемке оборудования ВЭУ, оборудования смонтированного на ПС 110/35 кВ субподрядными организациями и Подрядчиками по смежным договорам (далее - ПСД).
b. Участие в приемке оборудования ВЭУ из монтажа, (смонтированного Поставщиком ВЭУ и субподрядными организациями) совместно с Заказчиком. 
c. Проведение испытаний измерении, постановки под напряжение (локальных, индивидуальных и функциональных испытании) смонтированного оборудования (входящего в зону ответственности Подрядчика по данному ТЗ) с оформлением отчетов ПНР.  
d. Координация взаимодействия субподрядчиков, ПСД (выполняющих локальные, индивидуальные, функциональные испытания, измерения, постановку под напряжение оборудования) и шеф-инженеров поставщиков оборудования. 
e. Контроль результатов выполнения пусконаладочных работ субподрядчиками и ПСД, участие в работе приемочных и рабочих комиссиях, а также подкомиссиях.
f. Участие в приемке оборудования ВЭС 2х25 МВт из индивидуальных и функциональных испытаний с оформлением акта рабочей комиссии о приемке оборудования после соответствующих испытаний с участием представителя Заказчика и субподрядчиков. 
g. Контроль проведения индивидуальных испытаний, проводимых субподрядчиками, специалистами Поставщика ВЭУ и ПСД.
h. Участие в проведении холостой прокрутки ВЭУ. 
i. Проведение индивидуальных и функциональных испытаний оборудования и систем при участии шеф-инженеров поставщиков оборудования с оформлением актов индивидуальных и функциональных испытаний с постановкой под напряжение основного и вспомогательного оборудования ВЭС 2х25 МВт. Испытания должны проводиться в соответствии с методиками, рекомендованными производителем. 
k. Оформление отчета по наладке и испытаниям ВЭУ в соответствии с НД РФ. 
l. Проверка полноты и комплектности исполнительной документации, отчетов по наладке, подготовленных субподрядными организациями, поставщиками ВЭУ и ПСД.
m. Комплектация и передача Заказчику исполнительной документации, и отчетов по ПНР необходимых для получения разрешения на ввод объекта в эксплуатацию.</t>
  </si>
  <si>
    <t>j. Опробование с синхронизацией и набором нагрузки для проверки строительно-монтажной готовности (Динамические испытания ВЭУ).</t>
  </si>
  <si>
    <t>Подготовка и сдача полного комплекта исполнительной документации, на выполненные объемы работ в соответствии с действующими НД РФ.</t>
  </si>
  <si>
    <t>a. Участие в проведении комплексного опробования и аттестации мощности (при участии Заказчика и представителей Поставщика ВЭУ), всего оборудования входящего в состав комплекса, но не ограничиваясь: КИП, генератора и вспомогательного оборудования ВЭУ, кабельные линии 35кВ, КРУ-35кВ, ПС-110/35кВ, СОПТ, РУ-0,4кВ, РЗА, АСУ ТП, ОПС и видеонаблюдение, сети связь, АИИСКУЭ, СОТИАССО и контрольных испытаний на подтверждение эксплуатационных показателей с последующим оформлением акта передачи оборудования в эксплуатацию. Испытания должны проводиться в соответствии с методиками, рекомендованными производителями оборудования.
b. Круглосуточное дежурство специалистов наладочной организации в период пусковых операций на оборудовании ВЭС 2х25 МВт для оказания оперативной технической помощи персоналу Заказчика.
c. Корректировка эксплуатационной документации при необходимости. 
d. Сбор технической документации/исполнительной документации от всех субподрядчиков и передача их Заказчику, включая формирования пакета документов необходимого для включения в реестр участников оптового рынка. 
e. Приведение исполнительной документации Поставщика ВЭУ в соответствии с действующими НД РФ при необходимости.
Подготовка и сдача полного комплекта исполнительной документации, на выполненные объемы работ в соответствии с действующими НД РФ.</t>
  </si>
  <si>
    <t>Наименование комплекса работ</t>
  </si>
  <si>
    <t>Перечень работ входящих в комплекс работ</t>
  </si>
  <si>
    <t>Инструктаж персонала</t>
  </si>
  <si>
    <t>Комплексная наладка сетей связи, проведение испытаний и сдача систем в опытную и промышленную эксплуатацию.</t>
  </si>
  <si>
    <t>Комплексные наладка системы СОТИАССО, проведение испытаний и сдача системы в опытную и промышленную эксплуатацию.</t>
  </si>
  <si>
    <t>Комплексные наладка системы АИИСКУЭ, проведение испытаний и сдача системы в опытную и промышленную эксплуатацию.</t>
  </si>
  <si>
    <t>Монтаж оборудования АСУТП, прокладка и подключение кабелей АСУТП в БМЗ АСУ, резервном щите управления, УЩУ, КРУ 35 кВ</t>
  </si>
  <si>
    <t>Комплексная наладка системы АСУТП, проведение испытаний и сдача системы в опытную и промышленную эксплуатацию.</t>
  </si>
  <si>
    <t>Изготовление и поставка оборудования системы ОПРЧ</t>
  </si>
  <si>
    <t>Монтаж системы ОПРЧ, прокладка и подключение кабелей в БМЗ АСУ, КРУ 35 кВ</t>
  </si>
  <si>
    <t>Выполнение пусконаладочных работ, проведение испытаний системы ОПРЧ</t>
  </si>
  <si>
    <t>Монтаж и наладка системы ЦСТИ, проведение испытаний, сдача в опытную и промышленную эксплуатацию</t>
  </si>
  <si>
    <t>Поставка оборудования АРМ АСУТП</t>
  </si>
  <si>
    <t>Монтаж оборудования, прокладка и подключение кабелей систем охранно-пожарной сигнализации, СОУЭ, СКУД, отпугивателей птиц и охранному телевизионному наблюдению в БМЗ АСУ, резервном щите управления, УЩУ</t>
  </si>
  <si>
    <t>Монтаж оборудования систем охранно-пожарной сигнализации, СОУЭ, СКУД, отпугивателей птиц и охранному телевизионному наблюдению на ВЭУ№___, включая прокладку и подключение кабелей.</t>
  </si>
  <si>
    <t>Комплексная наладка систем охранно-пожарной сигнализации, СОУЭ, СКУД, отпугивателей птиц и охранному телевизионному наблюдению, проведение испытаний и сдача систем в опытную и промышленную эксплуатацию.</t>
  </si>
  <si>
    <t>Монтаж и пуско-наладка систем охранно-пожарной сигнализации, СОУЭ, СКУД, отпугивателей птиц и охранному телевизионному наблюдению ВЭС</t>
  </si>
  <si>
    <t>Кабельные трассы, линии 35кВ, ВОЛС</t>
  </si>
  <si>
    <t>Прокладка, подключение и испытания кабеля 35 кВ. Участок от ВЭУ№___ до ВЭУ№___/ БМЗ КРУ 35 кВ</t>
  </si>
  <si>
    <t>Прокладка, подключение и испытания кабелей ВОЛС (сети связи и АСУТП). Участок от ВЭУ№___ до ВЭУ№___/ БМЗ АСУ</t>
  </si>
  <si>
    <t>График выполнения работ</t>
  </si>
  <si>
    <t>Разработка (на основании согласованного перечня документации) и согласование документации и программ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2х25 МВт</t>
  </si>
  <si>
    <t>Разработка и согласование графика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2х25 МВт</t>
  </si>
  <si>
    <t xml:space="preserve">Проведение индивидуальных и функциональных испытаний оборудования и систем при участии шеф-инженеров поставщиков оборудования с оформлением актов индивидуальных и функциональных испытаний оборудования УВЭС 2х25 МВт. В том числе приемка оборудования ВЭУ и всего оборудования УВЭС 2х25МВт из монтажа, контроль проведения индивидуальных испытаний, проводимых ПСД на УВЭС 2х25МВт МВт и координация взаимодейстия ПСД и шеф-инженеров поставщиков оборудования. Участие в проведении холостой прокрутки (статические испытания) ВЭУ. </t>
  </si>
  <si>
    <t>Участие в проведении комплексного опробования и аттестации мощности (при участии Заказчика и представителей Поставщика ВЭУ), всего оборудования входящего в состав комплекса, но не ограничиваясь: КИП, генератора и вспомогательного оборудования ВЭУ, кабельные линии 35кВ, КРУ-35кВ, ПС-110/35кВ, СОПТ, РУ-0,4кВ, РЗА, АСУ ТП, ОПС и видеонаблюдение, сети связь, АИИСКУЭ, СОТИАССО и контрольных испытаний на подтверждение эксплуатационных показателей с последующим оформлением акта передачи оборудования в эксплуатацию</t>
  </si>
  <si>
    <t>Монтаж оборудования, прокладка и подключение кабелей, наладка оборудования сетей связи в БМЗ АСУ, УЩУ</t>
  </si>
  <si>
    <t>Монтаж оборудования, прокладка и подключение кабелей, наладка системы СОТИАССО  (включая СПД СОТИ АССО, диспетчерскую и технологическую телефонную связь, КИСУ ПАК "MODES-Terminal") в БМЗ АСУ, резервном щите управления, УЩУ</t>
  </si>
  <si>
    <t>Монтаж оборудования, прокладка и подключение кабелей, наладка системы АИИСКУЭ в БМЗ АСУ, на резервном щите управления, УЩУ</t>
  </si>
  <si>
    <t>1.1</t>
  </si>
  <si>
    <t>участок 1</t>
  </si>
  <si>
    <t>1.2</t>
  </si>
  <si>
    <t>участок 2</t>
  </si>
  <si>
    <t>1.3</t>
  </si>
  <si>
    <t>…..</t>
  </si>
  <si>
    <t>2.1</t>
  </si>
  <si>
    <t>2.2</t>
  </si>
  <si>
    <t>2.3</t>
  </si>
  <si>
    <t>3.1</t>
  </si>
  <si>
    <t>3.2</t>
  </si>
  <si>
    <t>Cпецификация??</t>
  </si>
  <si>
    <t>ВЭУ 1</t>
  </si>
  <si>
    <t>ВЭУ 2</t>
  </si>
  <si>
    <t>ВЭУ 3</t>
  </si>
  <si>
    <t>Спецификация??</t>
  </si>
  <si>
    <t>Поставка оборудования систем охранно-пожарной сигнализации, СОУЭ, СКУД, отпугивателей птиц и охранному телевизионному наблюдению ВЭС</t>
  </si>
  <si>
    <t>Проведение Комплексной наладки ВЭС</t>
  </si>
  <si>
    <t>Стоимость работ, без НДС</t>
  </si>
  <si>
    <t>Кабельные трассы, линии 35кВ, ВОЛС, молниезащита и заземление ВЭУ</t>
  </si>
  <si>
    <t>Устройство кабельных траншей под силовой кабель 35 кВ, ВОЛС и заземление ВЭУ</t>
  </si>
  <si>
    <t>Прокладка, подключение кабеля 35 кВ, испытания кабеля Участок от ВЭУ№___ до ВЭУ№___/ БМЗ КРУ 35 кВ</t>
  </si>
  <si>
    <t xml:space="preserve">Устройство заземления ВЭУ, измерение заземляющих устройств. ВЭУ№___ </t>
  </si>
  <si>
    <t>Устройство кабельных трасс (земляные работы, выемка/разработка грунта, вывоз грунта, устройство песчаного основания с уплотнением, монтаж кабельных коробов, монтаж опорных конструкций, устройство кабельных трасс в помещении/здании/сооружении и т.д.);</t>
  </si>
  <si>
    <t>Прокладка силовых кабелей 35кВ
Монтаж кабельной арматуры 35кВ;
Монтаж термоусаживаемых уплотнителей кабельных проходок;
Засыпка писком; 
Укладка защитных и сигнальных плит.
Установка опознавательных знаков (реперов); 
Обратная засыпка;
Покрытие кабеля огнезащитным составом, заделка защитных труб огнезащитным составом; 
Проведение измерений и испытаний кабелей 35кВ;
Подключение кабелей 35кВ к оборудованию ВЭУ, КРУ-35 ПС-110/35кВ; 
Подготовка и передача Заказчику паспортов кабельных линий 35кВ, а также кабельных и трубных журналов.
Выпустить исполнительную документацию включая отчеты и протоколы ПНР, согласовать ее с Заказчиком;</t>
  </si>
  <si>
    <t>Поставка материалов;
Устройство наружнего контура заземления (прокладка горизонтальных элементов, забивка вертикальных элементов заземляющих устройств (ЗУ), соединение);
Присоединение выпусков ЗУ из фундаментов ВЭУ к наружнему контуру заземления;
Измерение ЗУ; 
Обратная засыпка;
Подготовка и передача Заказчику паспортов заземляющих устройств.</t>
  </si>
  <si>
    <r>
      <rPr>
        <sz val="10"/>
        <rFont val="Times New Roman"/>
        <family val="1"/>
        <charset val="204"/>
      </rPr>
      <t>Поставка кабелей ВОЛС</t>
    </r>
    <r>
      <rPr>
        <sz val="10"/>
        <color theme="1"/>
        <rFont val="Times New Roman"/>
        <family val="1"/>
        <charset val="204"/>
      </rPr>
      <t xml:space="preserve">
Прокладка защитных труб; 
Прокладка кабелей ВОЛС; 
Засыпка писком; 
Укладка сигнальной ленты; 
Обратная засыпка,
Монтаж и подключение всего объема оптического кабеля по проекту, включая, но не ограничиваясь: (распаковка оптического кросса, снятие крышки корпуса, установка и крепление на вводной стойке, установка и крепление крышки, ввод и закрепление линейного кабеля в оптический кросс, разделка оптического кабеля, удаление защитного слоя и снятие гидрофоба с волокон оптического кабеля, установка, маркировка защитных трубок, сварка волокон оптического кабеля, включая запекание сварных стыков, тестирование волокон оптического кабеля рефлектометром, намотка оптических волокон на катушки, установка и закрепление катушек, установка и крепление крышки оптического кросса); 
Монтаж термоусаживаемых уплотнителей кабельных проходок;
Установка опознавательных знаков (реперов);
Проведение измерений и испытаний кабелей ВОЛС;
Подключение кабелей ВОЛС к оборудованию ВЭУ, модулю АСУ ПС-110/35кВ; 
Подготовка и передача Заказчику паспортов кабельных линий ВОЛС, а также кабельных и трубных журналов.
Выпустить исполнительную документацию включая отчеты и протоколы ПНР, согласовать ее с Заказчиком;</t>
    </r>
  </si>
  <si>
    <t>Монтаж модуля АСУ на ростверк;
Монтаж входной площадки в модуль АСУ и лестниц;</t>
  </si>
  <si>
    <t>Устройство кабельных конструкций. Устройство заземления и молниезащиты модуля АСУ, проведение измерений и испытаний, оформление паспорта заземляющего устройства.</t>
  </si>
  <si>
    <t>Монтаж шкафов входящих в комплектную поставку модуля АСУ</t>
  </si>
  <si>
    <t>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</si>
  <si>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Проверкоа, испытаниея и наладка всех систем и устройств (НКУ-0,4, ШРОТ, охранной и пожарной сигнализации, СКУД, отопления и вентиляции, сетей электроосвещения).
Выпустить исполнительную документацию включая отчеты и протоколы ПНР, согласовать ее с Заказчиком;</t>
  </si>
  <si>
    <t>Перечень работ</t>
  </si>
  <si>
    <t>Выполнить монтаж шкафов, оборудования сетей связи в ВЭУ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</si>
  <si>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Выполнить пусконаладочные работы;
Разработать в соответствии с ГОСТ 34.201-89 эксплуатационную документацию и согласовать ее с Заказчиком.
Разработать программу индивидуальных и комплексных испытаний.
Провести автономные индивидуальные и функциональные испытания с участием представителей Заказчика;
Провести предварительные комплексные испытания;
Ввести сети связи в опытную эксплуатацию.
Выпустить исполнительную документацию, включающую в том числе: логическую схему сети, адресный план сети, карту маршрутизации, отчеты и протоколы ПНР. 
Провести опытную эксплуатацию. Подрядчик должен устранить все замечания, выявленные в ходе проведения опытной эксплуатации.
Провести комплексные испытания и сдать сети связи в промышленную эксплуатацию.</t>
  </si>
  <si>
    <t>Выполнить монтаж и заземление шкафов, оборудования сетей связи в модуле АСУ, УЩУ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</si>
  <si>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Монтаж оборудования СОТИ АССО и заземление (включая СПД СОТИ АССО, диспетчерскую и технологическую телефонную связь, КИСУ ПАК "MODES-Terminal") в БМЗ АСУ, резервном щите управления, УЩУ;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</si>
  <si>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Выполнить пусконаладочные работы СОТИ АССО (включая СПД СОТИ АССО, диспетчерскую и технологическую телефонную связь, КИСУ ПАК "MODES-Terminal"), включая пусконаладочные работы оборудования СОТИ АССО, поставляемого комплектно с ВЭУ
Разработать в соответствии с ГОСТ 34.201-89 эксплуатационную документацию и согласовать ее с Заказчиком.
Выпустить исполнительную документацию включая отчеты и протоколы ПНР, согласовать ее с Заказчиком.
Провести автономные и комплексные испытания с участием представителей АО «СО ЕЭС» и Заказчика. Разработать Программу и методику проведения испытаний, согласовать с Системным Оператором и Заказчиком.
Провести опытную эксплуатацию. Подрядчик должен устранить все замечания, выявленные в ходе проведения опытной эксплуатации.
Провести приемочные комплексные испытания и ввести СОТИ АССО (включая СПД СОТИ АССО, диспетчерскую и технологическую телефонную связь, КИСУ ПАК "MODES-Terminal") в промышленную эксплуатацию.
Получить письмо от Филиала АО «СО ЕЭС» Самарское РДУ о подтверждении соответствия СОТИАССО техническим требованиям ОРЭМ.</t>
  </si>
  <si>
    <t>Монтаж  и заземление оборудования СОТИ АССО (включая СПД СОТИ АССО, диспетчерскую и технологическую телефонную связь, КИСУ ПАК "MODES-Terminal") в БМЗ АСУ, резервном щите управления, УЩУ;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</si>
  <si>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Выпустить исполнительную документацию включая отчеты и протоколы ПНР, согласовать ее с Заказчиком;
Разработать в соответствии с ГОСТ 34.201-89 эксплуатационную документацию и согласовать ее с Заказчиком.
Провести автономные и комплексные испытания. Программу и методику проведения испытаний согласовать Заказчиком.
Провести опытную эксплуатацию. Подрядчик должен устранить все замечания, выявленные в ходе проведения опытной эксплуатации.
Провести приемочные комплексные испытания и ввести АИИС КУЭ в промышленную эксплуатацию.</t>
  </si>
  <si>
    <t>Монтаж и заземление оборудования АИИСКУЭ в БМЗ АСУ, на резервном щите управления, УЩУ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</si>
  <si>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Провести испытания на соответствие АИИС КУЭ требованиям оптового рынка электроэнергии. Программу и методику проведения испытаний согласовать Заказчиком.
Выполнить установление соответствия АИИС КУЭ техническим требованиям ОРЭ и присвоение класса системы последовательно «N» с получением актов о соответствии.</t>
  </si>
  <si>
    <t>Выполнить ревизию всех измерительных каналов, входящих в состав АИИС КУЭ и маркирование средств учета. Разработать и согласовать с организациями, подведомственными Росстандарту, региональными центрами стандартизации и метрологии Паспорта-протоколы на ИИК в составе АИИС КУЭ. Предоставить Заказчику акты допуска прибора учета в эксплуатацию;
Выполнить утверждение АИИС КУЭ как единичного типа средства измерения (получение Свидетельства об утверждении единичного типа СИ) и внести АИИС КУЭ в Федеральный информационный фонд по обеспечению единства измерений.
Выполнить поверку АИИС КУЭ, оригинал свидетельства о поверке предоставить Заказчику.
Разработать и аттестовать методику измерений и внести методику в Федеральный информационный фонд по обеспечению единства измерений. 
Провести испытания на соответствие АИИС КУЭ требованиям оптового рынка электроэнергии. Программу и методику проведения испытаний согласовать Заказчиком.
Выполнить установление соответствия АИИС КУЭ техническим требованиям ОРЭ и присвоение класса системы последовательно «А» с получением актов о соответствии.</t>
  </si>
  <si>
    <t>Выполнит монтаж и заземление шкафов АСУТП (шкаф SCADA и шкаф PPC) в модуле АСУ. Шкафы SCADA и PPC поставляет Заказчик;
Выполнить подключение кабелей питания и кабелей ЛВС к шкафам АСУТП; 
Выполнить наладку кабельных связей и произвести подачу напряжения на оборудование АСУТП, размещаемом в модуле АСУ;
Произвести прокладку контрольных кабелей измерительных цепей и цепей сигнализации от шкафа PPC до БМЗ КРУ-35кВ. Осуществить подключение данных кабельных связей с обоих концов. Произвести пусконаладочные работы;
Произвести прокладку контрольных кабелей измерительных цепей и цепей сигнализации до шкафов смежных систем, размещенных в модуле АСУ. Осуществить подключение данных кабельных связей с обоих концов.
Произвести установку и подключение АРМов (SCADA Vestasonline) на удаленном щите управления.</t>
  </si>
  <si>
    <t>Произвести настройку подключения АРМов к сегменту ЛВС Vestas (настройка маршрутизации).
Произвести наладку и сдачу поставщику ВЭУ (компания Vestas) канала связи с сетью Internet;
Произвести установку и подключение АРМов (SCADA Vestasonline) на резервном щите управления и удаленном щите управления. Произвести настройку подключения АРМов к сегменту ЛВС Vestas (настройка маршрутизации).
Выпустить исполнительную документацию включая отчеты и протоколы ПНР, согласовать ее с Заказчиком.
Разработать в соответствии с ГОСТ 34.201-89 эксплуатационную документацию на русском языке и согласовать ее с Заказчиком.
Разработать программу индивидуальных и комплексных испытаний.
Провести автономные индивидуальные и функциональные испытания с участием представителей Заказчика;
Провести предварительные комплексные испытания;
Ввести АСУ ТП в опытную эксплуатацию.
Провести опытную эксплуатацию. Подрядчик должен устранить все замечания, выявленные в ходе проведения опытной эксплуатации.
Провести комплексные испытания и сдать АСУ ТП в промышленную эксплуатацию.</t>
  </si>
  <si>
    <t>Монтаж оборудования, прокладка и подключение кабелей систем охранно-пожарной сигнализации, СОУЭ, СКУД и охранного телевизионного наблюдения в БМЗ АСУ, резервном щите управления, УЩУ</t>
  </si>
  <si>
    <t>Выполнить монтаж и заземление шкафов, оборудования и кабельных связей, структурированных кабельных сетей в модуле АСУ, на резервном щите управления и на удаленном щите управления;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</si>
  <si>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Выполнить монтаж и заземление шкафов, оборудования и кабельных связей, структурированных кабельных сетейна ВЭУ;
Выполнить на ВЭУ монтаж отпугивателей птиц, видеокамер, извещателей ОПС, СКУД.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</si>
  <si>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Выполнить пусконаладочные работы;
Разработать в соответствии с ГОСТ 34.201-89 эксплуатационную документацию и согласовать ее с Заказчиком.
Провести автономные испытания с участием представителей Заказчика;
Провести предварительные комплексные испытания;
Ввести охранную сигнализацию, СОУЭ, СКУД и телевизионное наблюдение в опытную эксплуатацию.
Выпустить исполнительную документацию включая отчеты и протоколы ПНР. 
Провести опытную эксплуатацию. Подрядчик должен устранить все замечания, выявленные в ходе проведения опытной эксплуатации.
Сдать охранно-пожарную сигнализацию, СОУЭ, СКУД и охранное телевизионное наблюдение в промышленную эксплуатацию.</t>
  </si>
  <si>
    <t>Скомплектовать шкафы и выполнить поставку оборудования и материалов (в том числе ЗИП). До начала изготовления шкафа передать конструкторскую документацию Заказчику для согласования с генеральным проектировщиком ЗАО Фирма «ТЭПИНЖЕНИРИНГ»;</t>
  </si>
  <si>
    <t>Изготовить и выполнить поставку оборудования АИИС КУЭ (в том числе ЗИП). До начала изготовления шкафа передать конструкторскую документацию Заказчику для согласования с генеральным проектировщиком ЗАО Фирма «ТЭПИНЖЕНИРИНГ»;</t>
  </si>
  <si>
    <t>Изготовить и выполнить поставку оборудования (в том числе ЗИП) СОТИ АССО (включая СПД СОТИ АССО, диспетчерскую и технологическую телефонную связь, КИСУ ПАК "MODES-Terminal"). До начала изготовления шкафа передать конструкторскую документацию Заказчику для согласования с генеральным проектировщиком ЗАО Фирма «ТЭПИНЖЕНИРИНГ»;</t>
  </si>
  <si>
    <t>Скомплектовать шкафы и выполнить поставку оборудования и материалов для сетей связи (в том числе ЗИП). До начала изготовления шкафа передать конструкторскую документацию Заказчику для согласования с генеральным проектировщиком ЗАО Фирма «ТЭПИНЖЕНИРИНГ»;</t>
  </si>
  <si>
    <t xml:space="preserve">Поставка оборудования АРМ АСУТП </t>
  </si>
  <si>
    <t>Провести инструктаж 5-ти человек и числа оперативного и ремонтного персонала Заказчика особенностям работы с внедряемой системой.</t>
  </si>
  <si>
    <t xml:space="preserve">Выполнить поставку Шкаф ПА ЭКРА типа ШЭЭ 224 0220 (в том числе ЗИП) в соответствии с техническими требованиями (Приложение № 7 к техническому заданию). До начала изготовления шкафа передать конструкторскую документацию Заказчику для согласования с генеральным проектировщиком ЗАО Фирма «ТЭПИНЖЕНИРИНГ». </t>
  </si>
  <si>
    <t>Выполнить наладку оборудования ОПРЧ;
Провести приемосдаточные испытания; 
Разработать программу, методику проведения испытаний и согласовать Заказчиком
Провести комплексные испытания на соответствие ОПРЧ требованиям СО ЕЭС; 
Программу и методику проведения испытаний согласовать Заказчиком;</t>
  </si>
  <si>
    <t>Обеспечить шеф-инженерное сопровождение от производителя шкафа ОПРЧ. 
Выполнить монтаж и заземление шкафа ОПРЧ;
Прокладка и подключение силовых кабелей 0,4 кВ, контрольных кабелей, слаботочных сетей, сетей постоянного оперативного тока; 
Монтаж кабельной арматуры 
Монтаж термоусаживаемых уплотнителей кабельных проходок
Проведение измерений и испытаний кабелей 
Подготовка и передача Заказчику кабельных и трубных журналов</t>
  </si>
  <si>
    <t>Выполнить проектирование интеграции технологических систем строящейся ВЭС 2х25 МВт с ЦСТИ ПАО "Фортум:
- Разработка проекта по интеграции технологических систем ВЭС в ЦСТИ ПАО "Фортум" в соответствии Задание на проектирование (Приложение № 9 к ТЗ):
I. Автоматизировать передачу данных в ЦСТИ ПАО Фортум от вновь создаваемых систем ВЭС, приведенных ниже:
- АИИСКУЭ ВЭС;
- СОТИАССО ВЭС;
- АСУТП ВЭС (Vestas);
- Система регистрации аварийных событий (РАС).
II. Проект должен быть выполнен в виде дополнения к проекту «Центр сбора технологической информации ОАО «Фортум»» 49128697.20.2013-ЦСТИ (выдается по запросу), с соблюдением изложенных в проекте подходов, технических решений и требований.
III. К передаче в ЦСТИ подлежат параметры, выводимые на мнемосхемы для ведения технологического процесса, расчета ТЭП, и необходимые для вычисления расчетных параметров сводных и диагностических мнемосхем ЦСТИ.
IV. Объем вновь добавляемых в ЦСТИ параметров составляет не боле 10 000 шт. Перечень и количество параметров, эскизы экранных форм (мнемосхем) и отчетных форм окончательно согласовываются с Заказчиком на этапе проектирования.
V. Состав и содержание проектной документации отдельно согласовывается с Заказчиком на этапе проектирования.
- Согласование и передача Заказчику проекта.</t>
  </si>
  <si>
    <t>Выполнить работы (с поставкой оборудования и материалов) по интеграции систем ВЭС с ЦСТИ (Дельта/8) Фортум согласно утвержденному проекту (выполняется по результатам выполнения этапа по проектированию).
Выполнить пусконаладочные работы
Подготовить и согласовать с Заказчиком исполнительную документацию. 
Провести опытную эксплуатацию. Подрядчик должен устранить все замечания, выявленные в ходе проведения опытной эксплуатации.
Сдать систему ЦСТИ ВЭС в промышленную эксплуатацию.</t>
  </si>
  <si>
    <t>Пусконаладочные работ</t>
  </si>
  <si>
    <t>Подготовка и согласование с Заказчиком перечня эксплуатационной документации, а также разработка и согласование пакета эксплуатационной документации и эксплуатационных схем. 
Эксплуатационная документация должна разрабатываться в соответствии с действующим НД РФ (Приложение № 4 к ТЗ), инструкциями завода изготовителя.</t>
  </si>
  <si>
    <t xml:space="preserve">a. Рассмотрение, анализ Проектной, Рабочей документации по объекту строительства на предмет соответствия монтируемого оборудования указанной документации, документации заводов-изготовителей оборудования, выдача к ней замечаний. 
b. Вынесение на рассмотрение Заказчика вопросов и предложений, касающихся организации работ и оптимизации сроков выполнения Строительно-монтажных и Пусконаладочных работ.
c. Подготовка и согласование с Заказчиком, перечня функциональных систем. 
d. Анализ, проверка, корректировка (в соответствии с требованиями НД РФ) Руководства по пуско-наладке ветряной турбины V126-3.6МВТ. Приведение данного руководства в соответствие с действующими НД на территории РФ, при необходимости корректировка и согласование с VESTAS. 
e. Разработка и согласование технических решений, в том числе временных схем для проведения индивидуальных, функциональных испытаний оборудования.
f. Разработка и согласование с Заказчиком перечня документации, программ (локальных, индивидуальных, функциональных испытаний, измерении, постановки под напряжение оборудования) необходимой для проведения ПНР и сдачи объекта в эксплуатацию. 
g. Разработка (на основании согласованного перечня документации) и согласование с Заказчиком плана (проекта) проведения ПНР, программ и методик проведения: индивидуальных и функциональных испытаний, измерений, постановки под напряжение оборудования, пробных пусков, комплексного опробования и аттестации мощности ВЭС 2х25 МВТ, разработанных согласно требований РД 34.20.301 Положение о порядке разработки, согласования и утверждения программ испытаний на тепловых, гидравлических и атомных электростанциях, в энергосистемах, тепловых и электрических сетях, и иной требуемой документации для реализации поручаемого Проекта. Программы испытаний, разработанные Подрядчиком должны соответствовать действующим НД (Приложение № 4 к ТЗ) и руководствам по монтажу, наладке и испытаниям завода изготовителя Программы, постановки под напряжение оборудования (для объектов диспетчеризации или участвующих в переключениях), пробных пусков, комплексного опробования и аттестации мощности ВЭС 2х25 должны, быть согласованы и с Системным оператором, смежными субъектами электроэнергетики (при необходимости).
h. Разработка и утверждение у Заказчика Координационного плана производства ПНР. Поддержание его в актуальном состоянии с целью оптимизации комплекса работ и их совмещения, в целях соблюдения условий безопасности для людей и оборудования. 
</t>
  </si>
  <si>
    <t xml:space="preserve">Пусконаладочные работ </t>
  </si>
  <si>
    <t>В течение 7 (семи) календарных дней на один участок с даты, указанной в УНР Заказчика. (Параллельное выполнение работ возможно, но не более чем на двух участках одновременно).</t>
  </si>
  <si>
    <t>26.1</t>
  </si>
  <si>
    <t>26.2</t>
  </si>
  <si>
    <t>26.3</t>
  </si>
  <si>
    <t>Наименование работ</t>
  </si>
  <si>
    <t>Монтаж системы ЦСТИ с полным иждевением подрядчика</t>
  </si>
  <si>
    <t>Объем</t>
  </si>
  <si>
    <t>Ед. изм.</t>
  </si>
  <si>
    <t>Кол-во</t>
  </si>
  <si>
    <t>Система</t>
  </si>
  <si>
    <t>Монтаж кабельных конструкций и системы заземления</t>
  </si>
  <si>
    <t xml:space="preserve">Расстановка шкафов САУ ВЭУ </t>
  </si>
  <si>
    <t xml:space="preserve">Монтаж питающих и межшкафных кабельных соединений </t>
  </si>
  <si>
    <t xml:space="preserve">Монтаж и локальная наладка оборудования сетей связи на ВЭУ№1, включая прокладку и подключение кабелей </t>
  </si>
  <si>
    <t xml:space="preserve">Монтаж и локальная наладка оборудования сетей связи на ВЭУ№4, включая прокладку и подключение кабелей </t>
  </si>
  <si>
    <t xml:space="preserve">Монтаж и локальная наладка оборудования сетей связи на ВЭУ№2, включая прокладку и подключение кабелей </t>
  </si>
  <si>
    <t xml:space="preserve">Монтаж и локальная наладка оборудования сетей связи на ВЭУ№5, включая прокладку и подключение кабелей </t>
  </si>
  <si>
    <t xml:space="preserve">Монтаж и локальная наладка оборудования сетей связи на ВЭУ№3, включая прокладку и подключение кабелей </t>
  </si>
  <si>
    <t xml:space="preserve">Монтаж и локальная наладка оборудования сетей связи на ВЭУ№6, включая прокладку и подключение кабелей </t>
  </si>
  <si>
    <t xml:space="preserve">Монтаж и локальная наладка оборудования сетей связи на ВЭУ№10, включая прокладку и подключение кабелей </t>
  </si>
  <si>
    <t xml:space="preserve">Монтаж и локальная наладка оборудования сетей связи на ВЭУ№11, включая прокладку и подключение кабелей </t>
  </si>
  <si>
    <t xml:space="preserve">Монтаж и локальная наладка оборудования сетей связи на ВЭУ№7, включая прокладку и подключение кабелей </t>
  </si>
  <si>
    <t xml:space="preserve">Монтаж и локальная наладка оборудования сетей связи на ВЭУ№8, включая прокладку и подключение кабелей </t>
  </si>
  <si>
    <t xml:space="preserve">Монтаж и локальная наладка оборудования сетей связи на ВЭУ№9, включая прокладку и подключение кабелей </t>
  </si>
  <si>
    <t xml:space="preserve">Монтаж и локальная наладка оборудования сетей связи на ВЭУ№12, включая прокладку и подключение кабелей </t>
  </si>
  <si>
    <t xml:space="preserve">Монтаж и локальная наладка оборудования сетей связи на ВЭУ№13, включая прокладку и подключение кабелей </t>
  </si>
  <si>
    <t xml:space="preserve">Монтаж и локальная наладка оборудования сетей связи на ВЭУ№14, включая прокладку и подключение кабелей </t>
  </si>
  <si>
    <t>Монтаж оборудования системы видеонаблюдения на ВЭУ№1, включая прокладку и подключение кабелей</t>
  </si>
  <si>
    <t>Монтаж оборудования системы видеонаблюдения на ВЭУ№4, включая прокладку и подключение кабелей</t>
  </si>
  <si>
    <t>Монтаж оборудования системы видеонаблюдения на ВЭУ№2, включая прокладку и подключение кабелей</t>
  </si>
  <si>
    <t>Монтаж оборудования системы видеонаблюдения на ВЭУ№5, включая прокладку и подключение кабелей</t>
  </si>
  <si>
    <t>Монтаж оборудования системы видеонаблюдения на ВЭУ№3, включая прокладку и подключение кабелей</t>
  </si>
  <si>
    <t>Монтаж оборудования системы видеонаблюдения на ВЭУ№6, включая прокладку и подключение кабелей</t>
  </si>
  <si>
    <t>Монтаж оборудования системы видеонаблюдения на ВЭУ№10, включая прокладку и подключение кабелей</t>
  </si>
  <si>
    <t>Монтаж оборудования системы видеонаблюдения на ВЭУ№11, включая прокладку и подключение кабелей</t>
  </si>
  <si>
    <t>Монтаж оборудования системы видеонаблюдения на ВЭУ№7, включая прокладку и подключение кабелей</t>
  </si>
  <si>
    <t>Монтаж оборудования системы видеонаблюдения на ВЭУ№8, включая прокладку и подключение кабелей</t>
  </si>
  <si>
    <t>Монтаж оборудования системы видеонаблюдения на ВЭУ№9, включая прокладку и подключение кабелей</t>
  </si>
  <si>
    <t>Монтаж оборудования системы видеонаблюдения на ВЭУ№12, включая прокладку и подключение кабелей</t>
  </si>
  <si>
    <t>Монтаж оборудования системы видеонаблюдения на ВЭУ№13, включая прокладку и подключение кабелей</t>
  </si>
  <si>
    <t>Монтаж оборудования системы видеонаблюдения на ВЭУ№14, включая прокладку и подключение кабелей</t>
  </si>
  <si>
    <t>Монтаж оборудования системы охранно-пожарной сигнализации и СОУЭ на ВЭУ№4, включая прокладку и подключение кабелей</t>
  </si>
  <si>
    <t>Монтаж оборудования системы охранно-пожарной сигнализации и СОУЭ на ВЭУ№2, включая прокладку и подключение кабелей</t>
  </si>
  <si>
    <t>Монтаж оборудования системы охранно-пожарной сигнализации и СОУЭ на ВЭУ№5, включая прокладку и подключение кабелей</t>
  </si>
  <si>
    <t>Монтаж оборудования системы охранно-пожарной сигнализации и СОУЭ на ВЭУ№3, включая прокладку и подключение кабелей</t>
  </si>
  <si>
    <t>Монтаж оборудования системы охранно-пожарной сигнализации и СОУЭ на ВЭУ№6, включая прокладку и подключение кабелей</t>
  </si>
  <si>
    <t>Монтаж оборудования системы охранно-пожарной сигнализации и СОУЭ на ВЭУ№10, включая прокладку и подключение кабелей</t>
  </si>
  <si>
    <t>Монтаж оборудования системы охранно-пожарной сигнализации и СОУЭ на ВЭУ№11, включая прокладку и подключение кабелей</t>
  </si>
  <si>
    <t>Монтаж оборудования системы охранно-пожарной сигнализации и СОУЭ на ВЭУ№7, включая прокладку и подключение кабелей</t>
  </si>
  <si>
    <t>Монтаж оборудования системы охранно-пожарной сигнализации и СОУЭ на ВЭУ№8, включая прокладку и подключение кабелей</t>
  </si>
  <si>
    <t>Монтаж оборудования системы охранно-пожарной сигнализации и СОУЭ на ВЭУ№9, включая прокладку и подключение кабелей</t>
  </si>
  <si>
    <t>Монтаж оборудования системы охранно-пожарной сигнализации и СОУЭ на ВЭУ№12, включая прокладку и подключение кабелей</t>
  </si>
  <si>
    <t>Монтаж оборудования системы охранно-пожарной сигнализации и СОУЭ на ВЭУ№13, включая прокладку и подключение кабелей</t>
  </si>
  <si>
    <t>Монтаж оборудования системы охранно-пожарной сигнализации и СОУЭ на ВЭУ№14, включая прокладку и подключение кабелей</t>
  </si>
  <si>
    <t>Монтаж оборудования системы отпугивания птиц на ВЭУ№1, включая прокладку и подключение кабелей</t>
  </si>
  <si>
    <t>Монтаж оборудования системы отпугивания птиц на ВЭУ№4, включая прокладку и подключение кабелей</t>
  </si>
  <si>
    <t>Монтаж оборудования системы отпугивания птиц на ВЭУ№2, включая прокладку и подключение кабелей</t>
  </si>
  <si>
    <t>Монтаж оборудования системы отпугивания птиц на ВЭУ№5, включая прокладку и подключение кабелей</t>
  </si>
  <si>
    <t>Монтаж оборудования системы отпугивания птиц на ВЭУ№3, включая прокладку и подключение кабелей</t>
  </si>
  <si>
    <t>Монтаж оборудования системы отпугивания птиц на ВЭУ№6, включая прокладку и подключение кабелей</t>
  </si>
  <si>
    <t>Монтаж оборудования системы отпугивания птиц на ВЭУ№10, включая прокладку и подключение кабелей</t>
  </si>
  <si>
    <t>Монтаж оборудования системы отпугивания птиц на ВЭУ№11, включая прокладку и подключение кабелей</t>
  </si>
  <si>
    <t>Монтаж оборудования системы отпугивания птиц на ВЭУ№7, включая прокладку и подключение кабелей</t>
  </si>
  <si>
    <t>Монтаж оборудования системы отпугивания птиц на ВЭУ№8, включая прокладку и подключение кабелей</t>
  </si>
  <si>
    <t>Монтаж оборудования системы отпугивания птиц на ВЭУ№9, включая прокладку и подключение кабелей</t>
  </si>
  <si>
    <t>Монтаж оборудования системы отпугивания птиц на ВЭУ№12, включая прокладку и подключение кабелей</t>
  </si>
  <si>
    <t>Монтаж оборудования системы отпугивания птиц на ВЭУ№13, включая прокладку и подключение кабелей</t>
  </si>
  <si>
    <t>Монтаж оборудования системы отпугивания птиц на ВЭУ№14, включая прокладку и подключение кабелей</t>
  </si>
  <si>
    <t>Участие в проведении комплексного опробования и аттестации мощности (при участии Заказчика и представителей Поставщика ВЭУ), всего оборудования входящего в состав комплекса, но не ограничиваясь: КИП, генератора и вспомогательного оборудования ВЭУ, кабельные линии 35кВ, 0.4кВ, Модуля управления ВЭС, СГЭ, РУСН-0,4кВ, РЗА, АСУ ТП, ОПС и видеонаблюдение, сети связь, АИИСКУЭ, СОТИАССО и контрольных испытаний на подтверждение эксплуатационных показателей с последующим оформлением акта передачи оборудования в эксплуатацию</t>
  </si>
  <si>
    <t>Монтаж оборудования системы видеонаблюдения на ВЭУ№15 включая прокладку и подключение кабелей</t>
  </si>
  <si>
    <t>Монтаж оборудования системы видеонаблюдения на ВЭУ№16 включая прокладку и подключение кабелей</t>
  </si>
  <si>
    <t>Монтаж оборудования системы видеонаблюдения на ВЭУ№17 включая прокладку и подключение кабелей</t>
  </si>
  <si>
    <t>Монтаж оборудования системы видеонаблюдения на ВЭУ№18 включая прокладку и подключение кабелей</t>
  </si>
  <si>
    <t xml:space="preserve">Монтаж и локальная наладка оборудования сетей связи на ВЭУ№15, включая прокладку и подключение кабелей </t>
  </si>
  <si>
    <t xml:space="preserve">Монтаж и локальная наладка оборудования сетей связи на ВЭУ№16, включая прокладку и подключение кабелей </t>
  </si>
  <si>
    <t xml:space="preserve">Монтаж и локальная наладка оборудования сетей связи на ВЭУ№17, включая прокладку и подключение кабелей </t>
  </si>
  <si>
    <t xml:space="preserve">Монтаж и локальная наладка оборудования сетей связи на ВЭУ№18, включая прокладку и подключение кабелей </t>
  </si>
  <si>
    <t>Монтаж оборудования системы отпугивания птиц на ВЭУ№15, включая прокладку и подключение кабелей</t>
  </si>
  <si>
    <t>Монтаж оборудования системы отпугивания птиц на ВЭУ№16 включая прокладку и подключение кабелей</t>
  </si>
  <si>
    <t>Монтаж оборудования системы отпугивания птиц на ВЭУ№17, включая прокладку и подключение кабелей</t>
  </si>
  <si>
    <t>Монтаж оборудования системы отпугивания птиц на ВЭУ№18, включая прокладку и подключение кабелей</t>
  </si>
  <si>
    <t>Монтаж оборудования системы охранно-пожарной сигнализации и СОУЭ на ВЭУ№15, включая прокладку и подключение кабелей</t>
  </si>
  <si>
    <t>Монтаж оборудования системы охранно-пожарной сигнализации и СОУЭ на ВЭУ№16, включая прокладку и подключение кабелей</t>
  </si>
  <si>
    <t>Монтаж оборудования системы охранно-пожарной сигнализации и СОУЭ на ВЭУ№17, включая прокладку и подключение кабелей</t>
  </si>
  <si>
    <t>Монтаж оборудования системы охранно-пожарной сигнализации и СОУЭ на ВЭУ№18, включая прокладку и подключение кабелей</t>
  </si>
  <si>
    <t>Монтаж РАС, прокладка и подключение кабелей в модуль управления ВЭС, КРУ 35 кВ</t>
  </si>
  <si>
    <t>Монтаж БМЗ - Модуля управления ВЭС на фундамент/ростверк, устройство площадок и лестниц</t>
  </si>
  <si>
    <t>Монтаж СГЭ, прокладка и подключение кабелей в модуль управления ВЭС, КРУ 35 кВ</t>
  </si>
  <si>
    <t>Монтаж оборудования, прокладка и подключение кабелей, наладка оборудования сетей связи в модуль управления ВЭС</t>
  </si>
  <si>
    <t xml:space="preserve">Монтаж оборудования, прокладка и подключение кабелей, наладка оборудования сетей связи в модуль управления УЩУ </t>
  </si>
  <si>
    <t>Монтаж оборудования, прокладка и подключение кабелей, наладка системы СОТИАССО  (включая СПД СОТИ АССО, диспетчерскую и технологическую телефонную связь, КИСУ ПАК "MODES-Terminal") в модуль управления ВЭС</t>
  </si>
  <si>
    <t>Монтаж оборудования, прокладка и подключение кабелей, наладка системы СОТИАССО  (включая СПД СОТИ АССО, диспетчерскую и технологическую телефонную связь, КИСУ ПАК "MODES-Terminal") в УЩУ</t>
  </si>
  <si>
    <t>Монтаж оборудования, прокладка и подключение кабелей, наладка системы АИИСКУЭ в модуль управления ВЭС</t>
  </si>
  <si>
    <t>Монтаж оборудования, прокладка и подключение кабелей, наладка системы АИИСКУЭ в УЩУ</t>
  </si>
  <si>
    <t>Получение акта о соответствии АИИСКУЭ техническим требованиям по классу «N» (ГТП1)</t>
  </si>
  <si>
    <t>Получение акта о соответствии АИИСКУЭ техническим требованиям по классу «N» (ГТП2)</t>
  </si>
  <si>
    <t>Получение акта о соответствии АИИСКУЭ техническим требованиям по классу «А» (ГТП1)</t>
  </si>
  <si>
    <t>Получение акта о соответствии АИИСКУЭ техническим требованиям по классу «А» (ГТП2)</t>
  </si>
  <si>
    <t>Монтаж оборудования АСУ ВЭУ, прокладка и подключение кабелей АСУ ВЭУ в модуль управления ВЭС</t>
  </si>
  <si>
    <t>Монтаж оборудования АСУ ВЭУ, прокладка и подключение кабелей АСУ ВЭУ в УЩУ</t>
  </si>
  <si>
    <t>Монтаж оборудования, прокладка и подключение кабелей системы видеонаблюдения в модуле управления ВЭС</t>
  </si>
  <si>
    <t>Монтаж оборудования, прокладка и подключение кабелей системы видеонаблюдения в УЩУ</t>
  </si>
  <si>
    <t>Монтаж оборудования, прокладка и подключение кабелей системы СКУД в модуль управления ВЭС</t>
  </si>
  <si>
    <t>Монтаж оборудования, прокладка и подключение кабелей системы СКУД в УЩУ</t>
  </si>
  <si>
    <t>Монтаж оборудования, прокладка и подключение кабелей системы охранно-пожарной сигнализации и СОУЭ в модуле управления ВЭС</t>
  </si>
  <si>
    <t>Монтаж оборудования, прокладка и подключение кабелей системы охранно-пожарной сигнализации и СОУЭ в УЩУ</t>
  </si>
  <si>
    <t>Монтаж оборудования системы охранно-пожарной сигнализации и СОУЭ на ВЭУ№1, включая прокладку и подключение кабелей</t>
  </si>
  <si>
    <t>Выполнение пусконаладочных работ, проведение испытаний системы ОПРЧ (ГТП1)</t>
  </si>
  <si>
    <t>Выполнение пусконаладочных работ, проведение испытаний системы ОПРЧ (ГТП2)</t>
  </si>
  <si>
    <t xml:space="preserve">Проведение индивидуальных и функциональных испытаний оборудования и систем при участии шеф-инженеров поставщиков оборудования с оформлением актов индивидуальных и функциональных испытаний оборудования ВЭС. В том числе приемка оборудования ВЭУ и всего оборудования ВЭС из монтажа, контроль проведения индивидуальных испытаний, проводимых специалистами поставщика ВЭУ на ВЭС и координация взаимодейстия субподрядных организаций и шеф-инженеров поставщиков оборудования. Участие в проведении холостой прокрутки (статические испытания) ВЭУ. </t>
  </si>
  <si>
    <t>Разработка (на основании согласованного перечня документации) и согласование документации и программ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ВЭС</t>
  </si>
  <si>
    <t>Разработка и согласование графика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ВЭС</t>
  </si>
  <si>
    <t>п.м</t>
  </si>
  <si>
    <t>Устройство фундамента ВЭУ№1</t>
  </si>
  <si>
    <t>Устройство фундамента ВЭУ№2</t>
  </si>
  <si>
    <t>Устройство фундамента ВЭУ№3</t>
  </si>
  <si>
    <t>Устройство фундамента ВЭУ№4</t>
  </si>
  <si>
    <t>Устройство фундамента ВЭУ№5</t>
  </si>
  <si>
    <t>Устройство фундамента ВЭУ№6</t>
  </si>
  <si>
    <t>Устройство фундамента ВЭУ№7</t>
  </si>
  <si>
    <t>Устройство фундамента ВЭУ№8</t>
  </si>
  <si>
    <t>Устройство фундамента ВЭУ№9</t>
  </si>
  <si>
    <t>Устройство фундамента ВЭУ№10</t>
  </si>
  <si>
    <t>Устройство фундамента ВЭУ№11</t>
  </si>
  <si>
    <t>Устройство фундамента ВЭУ№12</t>
  </si>
  <si>
    <t>Устройство фундамента ВЭУ№13</t>
  </si>
  <si>
    <t>Устройство фундамента ВЭУ№14</t>
  </si>
  <si>
    <t>Устройство фундамента ВЭУ№15</t>
  </si>
  <si>
    <t>Устройство фундамента ВЭУ№16</t>
  </si>
  <si>
    <t>Устройство фундамента ВЭУ№17</t>
  </si>
  <si>
    <t>Устройство фундамента ВЭУ№18</t>
  </si>
  <si>
    <t>Монтаж оборудования системы СКУД и ГГС на ВЭУ№1, включая прокладку и подключение кабелей</t>
  </si>
  <si>
    <t>Монтаж оборудования системы СКУД и ГГС на ВЭУ№2, включая прокладку и подключение кабелей</t>
  </si>
  <si>
    <t>Монтаж оборудования системы СКУД и ГГС на ВЭУ№3, включая прокладку и подключение кабелей</t>
  </si>
  <si>
    <t>Монтаж оборудования системы СКУД и ГГС на ВЭУ№4, включая прокладку и подключение кабелей</t>
  </si>
  <si>
    <t>Монтаж оборудования системы СКУД и ГГС на ВЭУ№5, включая прокладку и подключение кабелей</t>
  </si>
  <si>
    <t>Монтаж оборудования системы СКУД и ГГС на ВЭУ№6, включая прокладку и подключение кабелей</t>
  </si>
  <si>
    <t>Монтаж оборудования системы СКУД и ГГС на ВЭУ№7, включая прокладку и подключение кабелей</t>
  </si>
  <si>
    <t>Монтаж оборудования системы СКУД и ГГС на ВЭУ№8, включая прокладку и подключение кабелей</t>
  </si>
  <si>
    <t>Монтаж оборудования системы СКУД и ГГС на ВЭУ№9, включая прокладку и подключение кабелей</t>
  </si>
  <si>
    <t>Монтаж оборудования системы СКУД и ГГС на ВЭУ№10, включая прокладку и подключение кабелей</t>
  </si>
  <si>
    <t>Монтаж оборудования системы СКУД и ГГС на ВЭУ№11, включая прокладку и подключение кабелей</t>
  </si>
  <si>
    <t>Монтаж оборудования системы СКУД и ГГС на ВЭУ№12, включая прокладку и подключение кабелей</t>
  </si>
  <si>
    <t>Монтаж оборудования системы СКУД и ГГС на ВЭУ№13, включая прокладку и подключение кабелей</t>
  </si>
  <si>
    <t>Монтаж оборудования системы СКУД и ГГС на ВЭУ№14, включая прокладку и подключение кабелей</t>
  </si>
  <si>
    <t>Монтаж оборудования системы СКУД и ГГС на ВЭУ№15, включая прокладку и подключение кабелей</t>
  </si>
  <si>
    <t>Монтаж оборудования системы СКУД и ГГС на ВЭУ№16, включая прокладку и подключение кабелей</t>
  </si>
  <si>
    <t>Монтаж оборудования системы СКУД и ГГС на ВЭУ№17, включая прокладку и подключение кабелей</t>
  </si>
  <si>
    <t>Монтаж оборудования системы СКУД и ГГС на ВЭУ№18, включая прокладку и подключение кабелей</t>
  </si>
  <si>
    <t>• разработка и согласование с Заказчиком программы испытаний свай;
• геодезические работы, геодезическая разбивка свайного поля;
• снятие плодородного грунта, складирование плодородного грунта. Место складирования плодородного грунта Подрядчик должен согласовать с Заказчиком до начала выполнения работ.
• Устройство буронабивных свай, в т.ч.: бурение скважин, установка обсадных труб, изготовление и установка армокаркасов, бетонирование; 
• Определение сплошности (однородности) бетона (монолитных железобетонных конструкции) буронабивных свай неразрушающим методом контроля, включая предоставление Заказчику методики контроля;
• испытания статической (вдавливающей и выдергивающей) нагрузкой согласно программе испытаний, разработанной Подрядчиком с соблюдением СП48.13330.2011 и ГОСТ 5686-2012;
• ведение журнала в процессе испытания свай, в соответствии с ГОСТ 5686-2012;
• оформление результатов испытаний в виде графиков зависимости осадки сваи от нагрузки и измерения деформации во времени по ступеням нагружения (ГОСТ 5686-2012 Приложение К) и передача Заказчику;
• оформление технического отчета;</t>
  </si>
  <si>
    <t>1.4</t>
  </si>
  <si>
    <t>1.5</t>
  </si>
  <si>
    <t>1.6</t>
  </si>
  <si>
    <t>1.8</t>
  </si>
  <si>
    <t>1.9</t>
  </si>
  <si>
    <t>1.10</t>
  </si>
  <si>
    <t>1.11</t>
  </si>
  <si>
    <t>Монтаж оборудования, прокладка и подключение кабелей, наладка оборудования сетей связи, устанавливаемое в узлах агрегации операторов связи</t>
  </si>
  <si>
    <t>Монтаж Модуля управления ВЭС, в т.ч.:</t>
  </si>
  <si>
    <t>Создание сетей связи, в т.ч.:</t>
  </si>
  <si>
    <t>Создание системы СОТИ АССО/АСУТП (включая СПД СОТИ АССО, диспетчерскую и технологическую телефонную связь, КИСУ ПАК "MODES-Terminal"), в т.ч.:</t>
  </si>
  <si>
    <t>Создание системы АИИС КУЭ (по Технорабочему проекту, выдаваемому в производство работ), в т.ч.:</t>
  </si>
  <si>
    <t>Создание системы АСУ ВЭУ, в т.ч.:</t>
  </si>
  <si>
    <t>Создание системы видеонаблюдения, в т.ч.:</t>
  </si>
  <si>
    <t>Создание системы СКУД и ГГС, в т.ч.:</t>
  </si>
  <si>
    <t>Создание системы отпугивания птиц, в т.ч.:</t>
  </si>
  <si>
    <t>Создание системы охранно-пожарной сигнализации и СОУЭ, в т.ч.:</t>
  </si>
  <si>
    <t>Монтаж и пуско-наладка РАС, в т.ч.:</t>
  </si>
  <si>
    <t>Создание СГЭ, в т.ч.:</t>
  </si>
  <si>
    <t>Пусконаладочные работы. Подготовительный этап, в т.ч.:</t>
  </si>
  <si>
    <t>Проведение комплексного опробования ВЭС и опыта ОПРЧ (ГТП№1), в т.ч.:</t>
  </si>
  <si>
    <t>Проведение комплексного опробования ВЭС и опыта ОПРЧ (ГТП№2), в т.ч.:</t>
  </si>
  <si>
    <t>Интеграция систем ВЭС с ЦСТИ (Дельта/8) ПАО «Фортум», в т.ч.:</t>
  </si>
  <si>
    <t>1.1.1*</t>
  </si>
  <si>
    <t>* Отмечены Этапы/Подэтапы, в отношении которых осуществляется приемка и оплата работ (по завершении каждого отмеченного Этапа/Подэтапа в полном объеме)</t>
  </si>
  <si>
    <t>Наладка системы ЦСТИ, проведение испытаний, проведение опытной эксплуатации и сдача в промышленную эксплуатацию.**</t>
  </si>
  <si>
    <t>Выполнение пусконаладочных работ, проведение испытаний СГЭ**</t>
  </si>
  <si>
    <t>Выполнение пусконаладочных работ, проведение испытаний РАС**</t>
  </si>
  <si>
    <t>Комплексная наладка системы АСУ ВЭУ, проведение испытаний, проведение опытной эксплуатации и сдача в промышленную эксплуатацию (ГТП 2)**</t>
  </si>
  <si>
    <t>Комплексная наладка системы АСУ ВЭУ, проведение испытаний, проведение опытной эксплуатации и сдача в промышленную эксплуатацию (ГТП 1)**</t>
  </si>
  <si>
    <t>Комплексная наладка системы АИИСКУЭ, проведение испытаний, проведение опытной эксплуатации и сдача в промышленную эксплуатацию (ГТП2)**</t>
  </si>
  <si>
    <t>Комплексная наладка системы АИИСКУЭ, проведение испытаний, проведение опытной эксплуатации и сдача в промышленную эксплуатацию (ГТП1)**</t>
  </si>
  <si>
    <t>Комплексная наладка системы СОТИАССО, проведение испытаний, проведение опытной эксплуатации и сдача в промышленную эксплуатацию. Получение акта о соответствии системы СОТИАССО техническим требованиям ОРЭМ (ГТП2)**</t>
  </si>
  <si>
    <t>Комплексная наладка системы СОТИАССО, проведение испытаний, проведение опытной эксплуатации и сдача в промышленную эксплуатацию. Получение акта о соответствии системы СОТИАССО техническим требованиям ОРЭМ (ГТП1)**</t>
  </si>
  <si>
    <t>Комплексная наладка сетей связи, проведение испытаний, проведение опытной эксплуатации и сдача в промышленную эксплуатацию (ГТП2)**</t>
  </si>
  <si>
    <t>Комплексная наладка сетей связи, проведение испытаний, проведение опытной эксплуатации и сдача в промышленную эксплуатацию (ГТП1)**</t>
  </si>
  <si>
    <t>1.11.1*</t>
  </si>
  <si>
    <t>** Инструктаж персонала входит в стоимость указанного Этапа/Подэтапа в полном объеме и является условием его приемки Заказчиком.</t>
  </si>
  <si>
    <t>Монтаж силовых и контрольных кабельных соединений между ДЭС и Модулем управления ВЭС</t>
  </si>
  <si>
    <t>Подэтап</t>
  </si>
  <si>
    <t>Участок от ВЭУ№1 до ВЭУ№2</t>
  </si>
  <si>
    <t>Участок от ВЭУ№3 до ВЭУ№4</t>
  </si>
  <si>
    <t>Этап</t>
  </si>
  <si>
    <t xml:space="preserve">Устройство фундамента и ростверка под модуль управления ВЭС. </t>
  </si>
  <si>
    <t>Монтаж ДГУ, в т.ч.:</t>
  </si>
  <si>
    <t>Монтаж ДГУ на фундамент, устройство площадок и лестниц</t>
  </si>
  <si>
    <t>шт.</t>
  </si>
  <si>
    <t>Устройство фундамента под ДГУ</t>
  </si>
  <si>
    <t>Участок от ВЭУ№14 до ВЭУ№15</t>
  </si>
  <si>
    <t>Участок от ВЭУ№15 до ВЭУ№16</t>
  </si>
  <si>
    <t>Устройство фундаментов, монтажных площадок и площадок складирования, ж/б площадок под кран для монтажа ВЭУ №№ 1-21, в т.ч.:</t>
  </si>
  <si>
    <t>Устройство фундаментов ВЭУ №№ 1-21, в т.ч.:</t>
  </si>
  <si>
    <t xml:space="preserve">Демонтаж ж/б площадок под кран для монтажа ВЭУ №№ 1-21, в т.ч.: </t>
  </si>
  <si>
    <t xml:space="preserve">Выполнение работ по разработке программы и осуществлению измерений величин осадок фундаментов ВЭУ №№1-21, в т.ч.: </t>
  </si>
  <si>
    <t>Устройство фундамента ВЭУ№19</t>
  </si>
  <si>
    <t>Устройство фундамента ВЭУ№20</t>
  </si>
  <si>
    <t>Устройство фундамента ВЭУ№21</t>
  </si>
  <si>
    <t>Трасса 2-1</t>
  </si>
  <si>
    <t>Трасса 2-2</t>
  </si>
  <si>
    <t>Трасса 2-3</t>
  </si>
  <si>
    <t>Трасса 2-4</t>
  </si>
  <si>
    <t>Трасса 2-5</t>
  </si>
  <si>
    <t>Трасса 2-6</t>
  </si>
  <si>
    <t>Трасса 2-8</t>
  </si>
  <si>
    <t>Участок от ВЭУ№2 до ВЭУ№3</t>
  </si>
  <si>
    <t>Участок от ВЭУ№5 до ВЭУ№6</t>
  </si>
  <si>
    <t>Участок от ВЭУ№6 до ВЭУ№7</t>
  </si>
  <si>
    <t>Участок от ВЭУ№7 до ВЭУ№8</t>
  </si>
  <si>
    <t>Участок от ВЭУ№8 до ВЭУ№9</t>
  </si>
  <si>
    <t>Участок от ВЭУ№9 до ВЭУ№10</t>
  </si>
  <si>
    <t>Участок от ВЭУ№16 до ВЭУ№21</t>
  </si>
  <si>
    <t>Участок от ВЭУ№21 до ВЭУ№17</t>
  </si>
  <si>
    <t>Участок от ВЭУ№17 до ВЭУ№11</t>
  </si>
  <si>
    <t>Участок от ВЭУ№11 до ВЭУ№12</t>
  </si>
  <si>
    <t>Участок от ВЭУ№12 до ВЭУ№13</t>
  </si>
  <si>
    <t>Участок от ВЭУ№18 до ВЭУ№19</t>
  </si>
  <si>
    <t>Участок от ВЭУ№19 до ВЭУ№20</t>
  </si>
  <si>
    <t xml:space="preserve"> </t>
  </si>
  <si>
    <t xml:space="preserve">Монтаж и локальная наладка оборудования сетей связи на ВЭУ№19, включая прокладку и подключение кабелей </t>
  </si>
  <si>
    <t xml:space="preserve">Монтаж и локальная наладка оборудования сетей связи на ВЭУ№20, включая прокладку и подключение кабелей </t>
  </si>
  <si>
    <t xml:space="preserve">Монтаж и локальная наладка оборудования сетей связи на ВЭУ№21, включая прокладку и подключение кабелей </t>
  </si>
  <si>
    <t>Комплексная наладка сетей связи, проведение испытаний, проведение опытной эксплуатации и сдача в промышленную эксплуатацию (ГТП3)**</t>
  </si>
  <si>
    <t>Комплексная наладка системы СОТИАССО, проведение испытаний, проведение опытной эксплуатации и сдача в промышленную эксплуатацию. Получение акта о соответствии системы СОТИАССО техническим требованиям ОРЭМ (ГТП3)**</t>
  </si>
  <si>
    <t>Комплексная наладка системы АИИСКУЭ, проведение испытаний, проведение опытной эксплуатации и сдача в промышленную эксплуатацию (ГТП3)**</t>
  </si>
  <si>
    <t>Получение акта о соответствии АИИСКУЭ техническим требованиям по классу «N» (ГТП3)</t>
  </si>
  <si>
    <t>Получение акта о соответствии АИИСКУЭ техническим требованиям по классу «А» (ГТП3)</t>
  </si>
  <si>
    <t>Комплексная наладка системы АСУ ВЭУ, проведение испытаний, проведение опытной эксплуатации и сдача в промышленную эксплуатацию (ГТП 3)**</t>
  </si>
  <si>
    <t>Монтаж оборудования системы видеонаблюдения на ВЭУ№19 включая прокладку и подключение кабелей</t>
  </si>
  <si>
    <t>Монтаж оборудования системы видеонаблюдения на ВЭУ№20 включая прокладку и подключение кабелей</t>
  </si>
  <si>
    <t>Монтаж оборудования системы видеонаблюдения на ВЭУ№21 включая прокладку и подключение кабелей</t>
  </si>
  <si>
    <t>Монтаж оборудования системы СКУД и ГГС на ВЭУ№19, включая прокладку и подключение кабелей</t>
  </si>
  <si>
    <t>Монтаж оборудования системы СКУД и ГГС на ВЭУ№20, включая прокладку и подключение кабелей</t>
  </si>
  <si>
    <t>Монтаж оборудования системы СКУД и ГГС на ВЭУ№21, включая прокладку и подключение кабелей</t>
  </si>
  <si>
    <t>Монтаж оборудования системы отпугивания птиц на ВЭУ№19, включая прокладку и подключение кабелей</t>
  </si>
  <si>
    <t>Монтаж оборудования системы отпугивания птиц на ВЭУ№20, включая прокладку и подключение кабелей</t>
  </si>
  <si>
    <t>Монтаж оборудования системы отпугивания птиц на ВЭУ№21, включая прокладку и подключение кабелей</t>
  </si>
  <si>
    <t>Монтаж оборудования системы охранно-пожарной сигнализации и СОУЭ на ВЭУ№19, включая прокладку и подключение кабелей</t>
  </si>
  <si>
    <t>Монтаж оборудования системы охранно-пожарной сигнализации и СОУЭ на ВЭУ№20, включая прокладку и подключение кабелей</t>
  </si>
  <si>
    <t>Монтаж оборудования системы охранно-пожарной сигнализации и СОУЭ на ВЭУ№21, включая прокладку и подключение кабелей</t>
  </si>
  <si>
    <t>Проведение комплексного опробования ВЭС и опыта ОПРЧ (ГТП№3), в т.ч.:</t>
  </si>
  <si>
    <t>1.12</t>
  </si>
  <si>
    <t>1.12.1*</t>
  </si>
  <si>
    <t>Выполнение пусконаладочных работ, проведение испытаний системы ОПРЧ (ГТП3)</t>
  </si>
  <si>
    <t xml:space="preserve">Устройство монтажных площадок, площадок складирования ветровых электрических установок и  ж/б площадок под кран для монтажа ВЭУ №№ 1-21, в т.ч.: </t>
  </si>
  <si>
    <t>Устройство монтажной площадки, площадки складирования и ж/б площадок под кран  ВЭУ №1</t>
  </si>
  <si>
    <t>Устройство монтажной площадки, площадки складирования и ж/б площадок под кран  ВЭУ №2</t>
  </si>
  <si>
    <t>Устройство монтажной площадки, площадки складирования и ж/б площадок под кран  ВЭУ №3</t>
  </si>
  <si>
    <t>Устройство монтажной площадки, площадки складирования и ж/б площадок под кран  ВЭУ №4</t>
  </si>
  <si>
    <t>Устройство монтажной площадки, площадки складирования и ж/б площадок под кран  ВЭУ №5</t>
  </si>
  <si>
    <t>Устройство монтажной площадки, площадки складирования и ж/б площадок под кран  ВЭУ №6</t>
  </si>
  <si>
    <t>Устройство монтажной площадки, площадки складирования и ж/б площадок под кран  ВЭУ №7</t>
  </si>
  <si>
    <t>Устройство монтажной площадки, площадки складирования и ж/б площадок под кран  ВЭУ №8</t>
  </si>
  <si>
    <t>Устройство монтажной площадки, площадки складирования и ж/б площадок под кран  ВЭУ №9</t>
  </si>
  <si>
    <t>Устройство монтажной площадки, площадки складирования и ж/б площадок под кран  ВЭУ №10</t>
  </si>
  <si>
    <t>Устройство монтажной площадки, площадки складирования и ж/б площадок под кран  ВЭУ №11</t>
  </si>
  <si>
    <t>Устройство монтажной площадки, площадки складирования и ж/б площадок под кран  ВЭУ №12</t>
  </si>
  <si>
    <t>Устройство монтажной площадки, площадки складирования и ж/б площадок под кран  ВЭУ №13</t>
  </si>
  <si>
    <t>Устройство монтажной площадки, площадки складирования и ж/б площадок под кран  ВЭУ №14</t>
  </si>
  <si>
    <t>Устройство монтажной площадки, площадки складирования и ж/б площадок под кран  ВЭУ №15</t>
  </si>
  <si>
    <t>Устройство монтажной площадки, площадки складирования и ж/б площадок под кран  ВЭУ №16</t>
  </si>
  <si>
    <t>Устройство монтажной площадки, площадки складирования и ж/б площадок под кран  ВЭУ №17</t>
  </si>
  <si>
    <t>Устройство монтажной площадки, площадки складирования и ж/б площадок под кран  ВЭУ №18</t>
  </si>
  <si>
    <t>Устройство монтажной площадки, площадки складирования и ж/б площадок под кран  ВЭУ №19</t>
  </si>
  <si>
    <t>Устройство монтажной площадки, площадки складирования и ж/б площадок под кран  ВЭУ №20</t>
  </si>
  <si>
    <t>Устройство монтажной площадки, площадки складирования и ж/б площадок под кран  ВЭУ №21</t>
  </si>
  <si>
    <t>Демонтаж площадки под кран ВЭУ №1</t>
  </si>
  <si>
    <t>Демонтаж площадки под кран ВЭУ №2</t>
  </si>
  <si>
    <t>Демонтаж площадки под кран ВЭУ №3</t>
  </si>
  <si>
    <t>Демонтаж площадки под кран ВЭУ №4</t>
  </si>
  <si>
    <t>Демонтаж площадки под кран ВЭУ №5</t>
  </si>
  <si>
    <t>Демонтаж площадки под кран ВЭУ №6</t>
  </si>
  <si>
    <t>Демонтаж площадки под кран ВЭУ №7</t>
  </si>
  <si>
    <t>Демонтаж площадки под кран ВЭУ №8</t>
  </si>
  <si>
    <t>Демонтаж площадки под кран ВЭУ №9</t>
  </si>
  <si>
    <t>Демонтаж площадки под кран ВЭУ №10</t>
  </si>
  <si>
    <t>Демонтаж площадки под кран ВЭУ №11</t>
  </si>
  <si>
    <t>Демонтаж площадки под кран ВЭУ №12</t>
  </si>
  <si>
    <t>Демонтаж площадки под кран ВЭУ №13</t>
  </si>
  <si>
    <t>Демонтаж площадки под кран ВЭУ №14</t>
  </si>
  <si>
    <t>Демонтаж площадки под кран ВЭУ №15</t>
  </si>
  <si>
    <t>Демонтаж площадки под кран ВЭУ №16</t>
  </si>
  <si>
    <t>Демонтаж площадки под кран ВЭУ №17</t>
  </si>
  <si>
    <t>Демонтаж площадки под кран ВЭУ №18</t>
  </si>
  <si>
    <t>Демонтаж площадки под кран ВЭУ №19</t>
  </si>
  <si>
    <t>Демонтаж площадки под кран ВЭУ №20</t>
  </si>
  <si>
    <t>Демонтаж площадки под кран ВЭУ №21</t>
  </si>
  <si>
    <t xml:space="preserve">Благоустройство и озеленение земельных участков территории ВЭУ №№ 1-21, в т.ч.: </t>
  </si>
  <si>
    <t>Благоустройство и озеленение территории ВЭУ №1</t>
  </si>
  <si>
    <t>Благоустройство и озеленение территории ВЭУ №2</t>
  </si>
  <si>
    <t>Благоустройство и озеленение территории ВЭУ №3</t>
  </si>
  <si>
    <t>Благоустройство и озеленение территории ВЭУ №4</t>
  </si>
  <si>
    <t>Благоустройство и озеленение территории ВЭУ №5</t>
  </si>
  <si>
    <t>Благоустройство и озеленение территории ВЭУ №6</t>
  </si>
  <si>
    <t>Благоустройство и озеленение территории ВЭУ №7</t>
  </si>
  <si>
    <t>Благоустройство и озеленение территории ВЭУ №8</t>
  </si>
  <si>
    <t>Благоустройство и озеленение территории ВЭУ №9</t>
  </si>
  <si>
    <t>Благоустройство и озеленение территории ВЭУ №10</t>
  </si>
  <si>
    <t>Благоустройство и озеленение территории ВЭУ №11</t>
  </si>
  <si>
    <t>Благоустройство и озеленение территории ВЭУ №12</t>
  </si>
  <si>
    <t>Благоустройство и озеленение территории ВЭУ №13</t>
  </si>
  <si>
    <t>Благоустройство и озеленение территории ВЭУ №14</t>
  </si>
  <si>
    <t>Благоустройство и озеленение территории ВЭУ №15</t>
  </si>
  <si>
    <t>Благоустройство и озеленение территории ВЭУ №16</t>
  </si>
  <si>
    <t>Благоустройство и озеленение территории ВЭУ №17</t>
  </si>
  <si>
    <t>Благоустройство и озеленение территории ВЭУ №18</t>
  </si>
  <si>
    <t>Благоустройство и озеленение территории ВЭУ №19</t>
  </si>
  <si>
    <t>Благоустройство и озеленение территории ВЭУ №20</t>
  </si>
  <si>
    <t>Благоустройство и озеленение территории ВЭУ №21</t>
  </si>
  <si>
    <t>ГТП1</t>
  </si>
  <si>
    <t>ГТП2</t>
  </si>
  <si>
    <t>ГТП3</t>
  </si>
  <si>
    <t>№ Этапа</t>
  </si>
  <si>
    <t>Трасса 2-7 (ПК0+00 - ПК12+00)</t>
  </si>
  <si>
    <t>Трасса 2-7 (ПК12+00 - ПК29+16,98)</t>
  </si>
  <si>
    <t>Техническая рекультивация земельных участков внутриплощадочных дорог, трассы 2-7 (ПК12+00 - ПК29+16,98), 2-8</t>
  </si>
  <si>
    <t>Техническая рекультивация земельных участков территории ВЭУ №№ 1-4</t>
  </si>
  <si>
    <t>Техническая рекультивация земельных участков внутриплощадочных дорог, трассы 2-7 (ПК0+00 - ПК12+00), 2-3, 2-4, 2-5, 2-6</t>
  </si>
  <si>
    <t>Техническая рекультивация земельных участков территории ВЭУ №№ 11-17, 21</t>
  </si>
  <si>
    <t>Техническая рекультивация земельных участков внутриплощадочных дорог, трассы 2-1, 2-2</t>
  </si>
  <si>
    <t>Техническая рекультивация земельных участков территории ВЭУ №№ 5-10, 18-20</t>
  </si>
  <si>
    <t xml:space="preserve">Монтаж оборудования, прокладка и подключение кабелей, наладка системы СОТИАССО  (включая СПД СОТИ АССО, диспетчерскую и технологическую телефонную связь, КИСУ ПАК "MODES-Terminal") </t>
  </si>
  <si>
    <t xml:space="preserve">Монтаж оборудования, прокладка и подключение кабелей, наладка системы АИИСКУЭ </t>
  </si>
  <si>
    <t xml:space="preserve">Монтаж оборудования АСУ ВЭУ, прокладка и подключение кабелей АСУ ВЭУ </t>
  </si>
  <si>
    <t>Комплексная наладка системы видеонаблюдения, проведение испытаний, проведение опытной эксплуатации и сдача в промышленную эксплуатацию (ГТП3)**</t>
  </si>
  <si>
    <t>Комплексная наладка системы видеонаблюдения, проведение испытаний, проведение опытной эксплуатации и сдача в промышленную эксплуатацию (ГТП2)**</t>
  </si>
  <si>
    <t>Комплексная наладка системы видеонаблюдения, проведение испытаний, проведение опытной эксплуатации и сдача в промышленную эксплуатацию (ГТП1)**</t>
  </si>
  <si>
    <t>Комплексная наладка системы СКУД и ГГС, проведение испытаний, проведение опытной эксплуатации и сдача в промышленную эксплуатацию (ГТП3)**</t>
  </si>
  <si>
    <t>Комплексная наладка системы СКУД и ГГС, проведение испытаний, проведение опытной эксплуатации и сдача в промышленную эксплуатацию (ГТП1)**</t>
  </si>
  <si>
    <t>Комплексная наладка системы СКУД и ГГС, проведение испытаний, проведение опытной эксплуатации и сдача в промышленную эксплуатацию (ГТП2)**</t>
  </si>
  <si>
    <t>Комплексная наладка системы отпугивания птиц, проведение испытаний, проведение опытной эксплуатации и сдача в промышленную эксплуатацию (ГТП3)**</t>
  </si>
  <si>
    <t>Комплексная наладка системы отпугивания птиц, проведение испытаний, проведение опытной эксплуатации и сдача в промышленную эксплуатацию (ГТП1)**</t>
  </si>
  <si>
    <t>Комплексная наладка системы отпугивания птиц, проведение испытаний, проведение опытной эксплуатации и сдача в промышленную эксплуатацию (ГТП2)**</t>
  </si>
  <si>
    <t>Комплексная наладка системы охранно-пожарной сигнализации и СОУЭ, проведение испытаний, проведение опытной эксплуатации и сдача в промышленную эксплуатацию (ГТП3)**</t>
  </si>
  <si>
    <t>Комплексная наладка системы охранно-пожарной сигнализации и СОУЭ, проведение испытаний, проведение опытной эксплуатации и сдача в промышленную эксплуатацию (ГТП1)**</t>
  </si>
  <si>
    <t>Комплексная наладка системы охранно-пожарной сигнализации и СОУЭ, проведение испытаний, проведение опытной эксплуатации и сдача в промышленную эксплуатацию (ГТП2)**</t>
  </si>
  <si>
    <t xml:space="preserve">Устройство разворотных площадок, в т.ч.: </t>
  </si>
  <si>
    <t>Разворотная площадка №Х-1</t>
  </si>
  <si>
    <t>Разворотная площадка №Х-2</t>
  </si>
  <si>
    <t>Разворотная площадка №Х-3</t>
  </si>
  <si>
    <t xml:space="preserve">Демонтаж разворотных площадок, в т.ч.: </t>
  </si>
  <si>
    <t xml:space="preserve">Благоустройство, озеленение и техническая рекультивация земельных участков территории ВЭУ №№ 1-18, внутриплощадочных дорог, разворотных площадок, в т.ч.: </t>
  </si>
  <si>
    <t xml:space="preserve">Техническая рекультивация земельных участков внутриплощадочных дорог, разворотных площадок и участков территории ВЭУ №№ 1-21 в т.ч.: </t>
  </si>
  <si>
    <t>Техническая рекультивация земельных участков разворотных площадок №Х-1, Х-2</t>
  </si>
  <si>
    <t>Техническая рекультивация земельных участков разворотных площадок №Х-3</t>
  </si>
  <si>
    <t>1.13</t>
  </si>
  <si>
    <t>1.14</t>
  </si>
  <si>
    <t>1.13.1*</t>
  </si>
  <si>
    <t xml:space="preserve">Устройство траншей (КЛ 35 кВ, 0,4 кВ, ВОЛС), в т.ч.: </t>
  </si>
  <si>
    <t xml:space="preserve">Прокладка КЛ 35 кВ и монтаж соединительных муфт в т.ч.: </t>
  </si>
  <si>
    <t xml:space="preserve">Прокладка КЛ 0,4 кВ, в т.ч.: </t>
  </si>
  <si>
    <t>Участок от ТСН 35/0,4 до РУНН 0,4 кВ</t>
  </si>
  <si>
    <t>Участок от контейнера ДЭС до РУНН 0,4 кВ</t>
  </si>
  <si>
    <t>Участок от РУНН 0,4 кВ до контейнера ДЭС, ЩСН</t>
  </si>
  <si>
    <t xml:space="preserve">Прокладка ВОЛС и монтаж соединительных муфт, в т.ч.: </t>
  </si>
  <si>
    <t>Участок от ВЭУ№4 до ВЭУ№2</t>
  </si>
  <si>
    <t>Участок от ВЭУ№2 до ВЭУ№1</t>
  </si>
  <si>
    <t>Участок от ВЭУ№1 до ВЭУ№3</t>
  </si>
  <si>
    <t xml:space="preserve">Обратная засыпка (КЛ 35 кВ, 0,4 кВ, ВОЛС), в т.ч.: </t>
  </si>
  <si>
    <t>Участок от ВЭУ№13 до РП-35 кВ МУ Холмская ВЭС</t>
  </si>
  <si>
    <t>Участок от ВЭУ№10 до РП-35 кВ МУ Холмская ВЭС</t>
  </si>
  <si>
    <t>Участок от МУ Холмская ВЭС до ПС 220 кВ Зубовка</t>
  </si>
  <si>
    <t>Участок от МУ Холмская ВЭС до ДГУ</t>
  </si>
  <si>
    <t>Участок от ВЭУ№13 до МУ Холмская ВЭС</t>
  </si>
  <si>
    <t>Участок от ВЭУ№20 до МУ Холмская ВЭС</t>
  </si>
  <si>
    <t>Участок от ВЭУ№10 до МУ Холмская ВЭС</t>
  </si>
  <si>
    <t>Участок от РП-35 кВ МУ Холмская ВЭС до ТСН 35/0,4</t>
  </si>
  <si>
    <t>Участок от РП-35 кВ МУ Холмская ВЭС до РП-35 кВ ПС 220 кВ Зубовка</t>
  </si>
  <si>
    <t>Участок от ВЭУ№20 до ВЭУ№18</t>
  </si>
  <si>
    <t>Участок от ВЭУ№10 до ВЭУ№8</t>
  </si>
  <si>
    <t>Участок от ВЭУ№8 до ВЭУ№6</t>
  </si>
  <si>
    <t>Участок от ВЭУ№6 до ВЭУ№5</t>
  </si>
  <si>
    <t>Участок от ВЭУ№5 до ВЭУ№7</t>
  </si>
  <si>
    <t>Участок от ВЭУ№7 до ВЭУ№9</t>
  </si>
  <si>
    <t>Участок от ВЭУ№4 до МУ Холмская ВЭС</t>
  </si>
  <si>
    <t>Участок от ВЭУ№9 до МУ Холмская ВЭС</t>
  </si>
  <si>
    <t>Участок от МУ Холмская ВЭС до ВЭУ№10</t>
  </si>
  <si>
    <t>Участок от ВЭУ№19 до МУ Холмская ВЭС</t>
  </si>
  <si>
    <t>Участок от МУ Холмская ВЭС до ВЭУ№20</t>
  </si>
  <si>
    <t xml:space="preserve">Участок от МУ Холмская ВЭС до ВЭУ№14 </t>
  </si>
  <si>
    <t>Участок от ВЭУ№3 до МУ Холмская ВЭС</t>
  </si>
  <si>
    <t xml:space="preserve">Участок от МУ Холмская ВЭС до ВЭУ№4 </t>
  </si>
  <si>
    <t>Участок от ВЭУ№4 до РП-35 кВ МУ Холмская ВЭС</t>
  </si>
  <si>
    <t>1.8.8.1.1</t>
  </si>
  <si>
    <t>1.8.8.2.1</t>
  </si>
  <si>
    <t>1.8.8.3.1</t>
  </si>
  <si>
    <t>1.8.8.3.2</t>
  </si>
  <si>
    <t>1.8.7.1.1</t>
  </si>
  <si>
    <t>1.8.7.1.2</t>
  </si>
  <si>
    <t>1.8.7.1.3</t>
  </si>
  <si>
    <t>1.8.6.1.1</t>
  </si>
  <si>
    <t>1.8.6.1.2</t>
  </si>
  <si>
    <t>1.8.6.1.3</t>
  </si>
  <si>
    <t>1.8.6.2.1</t>
  </si>
  <si>
    <t>1.8.6.3.1</t>
  </si>
  <si>
    <t>1.8.6.3.2</t>
  </si>
  <si>
    <t>1.9.7.3.1</t>
  </si>
  <si>
    <t>1.9.7.3.2</t>
  </si>
  <si>
    <t>1.9.7.3.3</t>
  </si>
  <si>
    <t>1.9.7.3.4</t>
  </si>
  <si>
    <t>1.9.7.3.5</t>
  </si>
  <si>
    <t>1.9.7.3.6</t>
  </si>
  <si>
    <t>1.9.7.3.7</t>
  </si>
  <si>
    <t>1.9.7.3.8</t>
  </si>
  <si>
    <t>1.9.7.3.9</t>
  </si>
  <si>
    <t>1.9.7.3.10</t>
  </si>
  <si>
    <t>1.9.7.2.1</t>
  </si>
  <si>
    <t>1.9.7.2.2</t>
  </si>
  <si>
    <t>1.9.7.2.3</t>
  </si>
  <si>
    <t>1.9.7.2.4</t>
  </si>
  <si>
    <t>1.9.7.2.5</t>
  </si>
  <si>
    <t>1.9.7.2.6</t>
  </si>
  <si>
    <t>1.9.7.2.7</t>
  </si>
  <si>
    <t>1.9.7.2.8</t>
  </si>
  <si>
    <t>1.9.7.2.9</t>
  </si>
  <si>
    <t>1.9.7.1.1</t>
  </si>
  <si>
    <t>1.9.7.1.2</t>
  </si>
  <si>
    <t>1.9.7.1.3</t>
  </si>
  <si>
    <t>1.9.7.1.4</t>
  </si>
  <si>
    <t>1.9.7.1.5</t>
  </si>
  <si>
    <t>1.9.7.1.6</t>
  </si>
  <si>
    <t>1.9.7.1.7</t>
  </si>
  <si>
    <t>1.9.8.1.1</t>
  </si>
  <si>
    <t>1.9.8.1.2</t>
  </si>
  <si>
    <t>1.9.8.1.3</t>
  </si>
  <si>
    <t>1.9.8.1.4</t>
  </si>
  <si>
    <t>1.9.8.1.5</t>
  </si>
  <si>
    <t>1.9.8.1.6</t>
  </si>
  <si>
    <t>1.9.8.1.7</t>
  </si>
  <si>
    <t>1.9.8.2.1</t>
  </si>
  <si>
    <t>1.9.8.2.2</t>
  </si>
  <si>
    <t>1.9.8.2.3</t>
  </si>
  <si>
    <t>1.9.8.2.4</t>
  </si>
  <si>
    <t>1.9.8.2.5</t>
  </si>
  <si>
    <t>1.9.8.2.6</t>
  </si>
  <si>
    <t>1.9.8.2.7</t>
  </si>
  <si>
    <t>1.9.8.2.8</t>
  </si>
  <si>
    <t>1.9.8.2.9</t>
  </si>
  <si>
    <t>1.9.8.3.1</t>
  </si>
  <si>
    <t>1.9.8.3.2</t>
  </si>
  <si>
    <t>1.9.8.3.3</t>
  </si>
  <si>
    <t>1.9.8.3.4</t>
  </si>
  <si>
    <t>1.9.8.3.5</t>
  </si>
  <si>
    <t>1.9.8.3.6</t>
  </si>
  <si>
    <t>1.9.8.3.7</t>
  </si>
  <si>
    <t>1.9.8.3.8</t>
  </si>
  <si>
    <t>1.9.8.3.9</t>
  </si>
  <si>
    <t>1.9.8.3.10</t>
  </si>
  <si>
    <t>1.9.9.1.1</t>
  </si>
  <si>
    <t>1.9.9.1.2</t>
  </si>
  <si>
    <t>1.9.9.1.3</t>
  </si>
  <si>
    <t>1.9.9.1.4</t>
  </si>
  <si>
    <t>1.9.9.1.5</t>
  </si>
  <si>
    <t>1.9.9.2.1</t>
  </si>
  <si>
    <t>1.9.9.2.2</t>
  </si>
  <si>
    <t>1.9.9.2.3</t>
  </si>
  <si>
    <t>1.9.9.2.4</t>
  </si>
  <si>
    <t>1.9.9.2.5</t>
  </si>
  <si>
    <t>1.9.9.2.6</t>
  </si>
  <si>
    <t>1.9.9.2.7</t>
  </si>
  <si>
    <t>1.9.9.2.8</t>
  </si>
  <si>
    <t>1.9.9.2.9</t>
  </si>
  <si>
    <t>1.9.9.3.1</t>
  </si>
  <si>
    <t>1.9.9.3.2</t>
  </si>
  <si>
    <t>1.9.9.3.3</t>
  </si>
  <si>
    <t>1.9.9.3.4</t>
  </si>
  <si>
    <t>1.9.9.3.5</t>
  </si>
  <si>
    <t>1.9.9.3.6</t>
  </si>
  <si>
    <t>1.9.9.3.7</t>
  </si>
  <si>
    <t>1.9.9.3.8</t>
  </si>
  <si>
    <t>1.9.9.3.9</t>
  </si>
  <si>
    <t>1.9.9.3.10</t>
  </si>
  <si>
    <t>1.9.10.3.1</t>
  </si>
  <si>
    <t>1.9.10.3.2</t>
  </si>
  <si>
    <t>1.9.10.3.3</t>
  </si>
  <si>
    <t>1.9.10.3.4</t>
  </si>
  <si>
    <t>1.9.10.3.5</t>
  </si>
  <si>
    <t>1.9.10.3.6</t>
  </si>
  <si>
    <t>1.9.10.3.7</t>
  </si>
  <si>
    <t>1.9.10.3.8</t>
  </si>
  <si>
    <t>1.9.10.3.9</t>
  </si>
  <si>
    <t>1.9.10.3.10</t>
  </si>
  <si>
    <t>1.9.10.2.1</t>
  </si>
  <si>
    <t>1.9.10.2.2</t>
  </si>
  <si>
    <t>1.9.10.2.3</t>
  </si>
  <si>
    <t>1.9.10.2.4</t>
  </si>
  <si>
    <t>1.9.10.2.5</t>
  </si>
  <si>
    <t>1.9.10.2.6</t>
  </si>
  <si>
    <t>1.9.10.2.7</t>
  </si>
  <si>
    <t>1.9.10.2.8</t>
  </si>
  <si>
    <t>1.9.10.2.9</t>
  </si>
  <si>
    <t>1.9.10.1.1</t>
  </si>
  <si>
    <t>1.9.10.1.2</t>
  </si>
  <si>
    <t>1.9.10.1.3</t>
  </si>
  <si>
    <t>1.9.10.1.4</t>
  </si>
  <si>
    <t>1.9.10.1.5</t>
  </si>
  <si>
    <t>1.9.10.1.6</t>
  </si>
  <si>
    <t>1.9.10.1.7</t>
  </si>
  <si>
    <t>№ Подэтап Х.Х.Х/Х.Х.Х.Х/
Х.Х.Х.Х.Х</t>
  </si>
  <si>
    <t>1.9.11.1</t>
  </si>
  <si>
    <t>1.9.12.1</t>
  </si>
  <si>
    <t>1.9.1.1</t>
  </si>
  <si>
    <t>1.9.2.1</t>
  </si>
  <si>
    <t>1.7*</t>
  </si>
  <si>
    <t>1.7.1</t>
  </si>
  <si>
    <t>Выполнение комплекса работ по устройству буронабивных свай и контрольному статическому испытанию свай (вдавливающей и выдергивающей нагрузками). Для ветровых электрических установок (далее – ВЭУ) №№ 1-21, в т.ч.:</t>
  </si>
  <si>
    <t xml:space="preserve">Устройство внутриплощадочных дорог между ВЭУ №№1-21, в т.ч.: </t>
  </si>
  <si>
    <t>Наименование и ИНН Участника Закупки:</t>
  </si>
  <si>
    <t>Таблица-11.1. Расчет итоговой стоимости на выполнение работ по Объекту "Холмская ВЭС"</t>
  </si>
  <si>
    <r>
      <t xml:space="preserve">Стоимость, руб. </t>
    </r>
    <r>
      <rPr>
        <b/>
        <sz val="12"/>
        <color rgb="FFFF0000"/>
        <rFont val="Times New Roman"/>
        <family val="1"/>
        <charset val="204"/>
      </rPr>
      <t>кроме того, НДС (НДС начисляется сверх стоимости по ставке, предусмотренной дей-ствующим законодательством РФ на момент сдачи-приемки работ) 
или 
НДС не предусмотрен</t>
    </r>
  </si>
  <si>
    <r>
      <t>За единицу</t>
    </r>
    <r>
      <rPr>
        <b/>
        <sz val="12"/>
        <color rgb="FFFF0000"/>
        <rFont val="Times New Roman"/>
        <family val="1"/>
        <charset val="204"/>
      </rPr>
      <t>* 
(* стоимость за единицу прописывается с округлением до 2-х знаков после запятой)</t>
    </r>
  </si>
  <si>
    <t>Общая</t>
  </si>
  <si>
    <t>Итого по Объекту "Холмская ВЭС"</t>
  </si>
  <si>
    <r>
      <t xml:space="preserve">Благоустройство и озеленение земельных участков внутриплощадочных дорог </t>
    </r>
    <r>
      <rPr>
        <b/>
        <i/>
        <strike/>
        <sz val="12"/>
        <rFont val="Times New Roman"/>
        <family val="1"/>
        <charset val="204"/>
      </rPr>
      <t>между ВЭУ №№ 1-21</t>
    </r>
    <r>
      <rPr>
        <b/>
        <i/>
        <sz val="12"/>
        <rFont val="Times New Roman"/>
        <family val="1"/>
        <charset val="204"/>
      </rPr>
      <t xml:space="preserve">, в т.ч.: </t>
    </r>
  </si>
  <si>
    <t xml:space="preserve">Трассы 2-7 (ПК12+00 - ПК29+16,98), 2-8
Проведение анализа плодородного грунта и предоставление Заказчику протоколов и заключений лабораторий, аккредитованных в установленном порядке;
Земляные работы (расчистка, вертикальная планировка, организация рельефа).
Устройство пешеходных дорожек.
Устройство водоотводной канавы.
Устройство газона.                                                                                                                          </t>
  </si>
  <si>
    <t xml:space="preserve">Трассы 2-7 (ПК0+00 - ПК12+00), 2-3, 2-4, 2-5, 2-6
Проведение анализа плодородного грунта и предоставление Заказчику протоколов и заключений лабораторий, аккредитованных в установленном порядке;
Земляные работы (расчистка, вертикальная планировка, организация рельефа).
Устройство пешеходных дорожек.
Устройство водоотводной канавы.
Устройство газона.                                                                                                                          </t>
  </si>
  <si>
    <t xml:space="preserve">Трассы 2-1, 2-2
Проведение анализа плодородного грунта и предоставление Заказчику протоколов и заключений лабораторий, аккредитованных в установленном порядке;
Земляные работы (расчистка, вертикальная планировка, организация рельефа).
Устройство пешеходных дорожек.
Устройство водоотводной канавы.
Устройство газона.                                                                                                                          </t>
  </si>
  <si>
    <t>Справочно: стоимость 1 ж\б плиты, _________ руб., без НДС. Указанная стоимость будет использоваться  для определения стоимости оприходования ТМЦ, по результатам демонтажа соответствующей площадки (подэтап 1.2.3.)</t>
  </si>
  <si>
    <t xml:space="preserve">Разработка программы измерение величин осадок фундаментов.
Измерения величин осадок фундаментов проводятся в 3 (три) цикла наблюдений:
Цикл №1 - до нагрузки;
Цикл №2 – после монтажа оборудования ВЭУ;
Цикл №3 - при передаче объекта в эксплуатацию.
Один цикл включает 21 фундамент.
При обнаружении не стабильности фундаментов ВЭУ число циклов наблюдений по ним должно быть увеличено. Подрядчик самостоятельно определяет временной промежуток для проведения циклов наблюдений по каждому фундаменту, в зависимости от строительной готовности каждого фундамента, монтажа оборудования на фундамент и готовности к передаче объекта в эксплуатацию. 
После завершения каждого цикла наблюдений по 21 фундаменту Подрядчик обязан предоставить Рабочие материалы. 
Рабочие материалы должны содержать:
 -каталог отметок осадочных марок;
 -графические материалы, характеризующие вид и динамику происходящих осадок и деформаций;
 -анализ устойчивости ВЭУ.
 -Рекомендации
По завершению всех циклов наблюдений Подрядчик предоставляет технический отчет.                                                                                                 </t>
  </si>
  <si>
    <t>Испытание и наладка оборудования (локальная)</t>
  </si>
  <si>
    <t xml:space="preserve">Устройство кабельных линий под силовой кабель 35 кВ, 0.4 кВ, ВОЛС (устройство траншей, прокладка КЛ, обратная засыпка, монтаж концевых и соединительных муфт, подключение и испытания), в т.ч.: </t>
  </si>
  <si>
    <t xml:space="preserve">Монтаж концевых муфт, подключение и испытание КЛ 35 кВ, в т.ч.: </t>
  </si>
  <si>
    <t>Подключение и испытание кабелей на участке от ВЭУ №1 - 2 - 3 - 4 - РП-35 кВ МУ Холмская ВЭС</t>
  </si>
  <si>
    <t>Подключение и испытание кабелей на участке от РП-35 кВ ПС 220 кВ Зубовка до РП-35 кВ МУ Холмская ВЭС</t>
  </si>
  <si>
    <t>Подключение и испытание кабелей на участке от РП-35 кВ МУ Холмская ВЭС РП-35 кВ до ТСН 35/0,4</t>
  </si>
  <si>
    <t xml:space="preserve">Подключение и испытание кабелей на участке от ВЭУ №14 - 15 - 16 - 21 - 17 - 11 - 12 - 13 - РП-35 кВ МУ Холмская ВЭС </t>
  </si>
  <si>
    <t>Подключение и испытание кабелей на участке от ВЭУ №5 - 6 - 7 - 8 - 9 - 10 - РП-35 кВ МУ Холмская ВЭС</t>
  </si>
  <si>
    <t>Подключение и испытание кабелей на участке от ВЭУ №18 - 19 - 20 - РП-35 кВ МУ Холмская ВЭС</t>
  </si>
  <si>
    <t xml:space="preserve">Монтаж концевых муфт, подключение и испытание КЛ 0,4 кВ, в т.ч.: </t>
  </si>
  <si>
    <t>Подключение и испытание кабелей на участке от ТСН 35/0,4 до РУНН 0,4 кВ</t>
  </si>
  <si>
    <t>Подключение и испытание кабелей на участке от контейнера ДЭС до РУНН 0,4 кВ</t>
  </si>
  <si>
    <t>Подключение и испытание кабелей на участке от РУНН 0,4 кВ до контейнера ДЭС, ЩСН</t>
  </si>
  <si>
    <t xml:space="preserve">Подключение и испытание ВОЛС, в т.ч.: </t>
  </si>
  <si>
    <t>Подключение и испытание кабелей на участке от МУ Холмская ВЭС - ВЭУ №4 - 2 - 1 - 3 - МУ Холмская ВЭС</t>
  </si>
  <si>
    <t>Подключение и испытание кабелей на участке от МУ Холмская ВЭС - ВЭУ №14 - 15 - 16 - 21 - 17 - 11 - 12 - 13 - МУ Холмская ВЭС</t>
  </si>
  <si>
    <t>Подключение и испытание кабелей на участке от МУ Холмская ВЭС - ВЭУ №20 - 18 - 19 - МУ Холмская ВЭС</t>
  </si>
  <si>
    <t>Подключение и испытание кабелей на участке от МУ Холмская ВЭС - ВЭУ №10 - 8 - 6 - 5 - 7 - 9 - МУ Холмская ВЭС</t>
  </si>
  <si>
    <t>Изготовление, монтаж и пусконаладка, испытания смонтированного ЭТО модуля управления ВЭС (в составе РП-35 кВ, МЩУ, АСУ), ДГУ, создание сетей связи, СОТИАССО, АИИСКУЭ, АСУ ВЭУ, видеонаблюдения, СКУД и ГГС, отпугивания птиц, ОПС и СОУЭ, РАС, СГЭ, в т.ч.: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</si>
</sst>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0\ _₽"/>
  </numFmts>
  <fonts count="39" x14ac:knownFonts="1">
    <font>
      <sz val="11"/>
      <color theme="1"/>
      <name val="Calibri"/>
      <family val="2"/>
      <scheme val="minor"/>
    </font>
    <font>
      <b/>
      <sz val="10"/>
      <color rgb="FF363636"/>
      <name val="Arial Narrow"/>
      <family val="2"/>
      <charset val="204"/>
    </font>
    <font>
      <b/>
      <sz val="10"/>
      <color rgb="FF363636"/>
      <name val="Arial"/>
      <family val="2"/>
      <charset val="204"/>
    </font>
    <font>
      <sz val="10"/>
      <color rgb="FF363636"/>
      <name val="Arial"/>
      <family val="2"/>
      <charset val="204"/>
    </font>
    <font>
      <sz val="11"/>
      <color theme="1"/>
      <name val="Arial"/>
      <family val="2"/>
      <charset val="204"/>
    </font>
    <font>
      <b/>
      <sz val="11"/>
      <color rgb="FF000000"/>
      <name val="Arial"/>
      <family val="2"/>
      <charset val="204"/>
    </font>
    <font>
      <sz val="11"/>
      <color rgb="FF000000"/>
      <name val="Arial"/>
      <family val="2"/>
      <charset val="204"/>
    </font>
    <font>
      <b/>
      <sz val="14"/>
      <color theme="1"/>
      <name val="Arial"/>
      <family val="2"/>
      <charset val="204"/>
    </font>
    <font>
      <b/>
      <sz val="11"/>
      <color theme="1"/>
      <name val="Arial"/>
      <family val="2"/>
      <charset val="204"/>
    </font>
    <font>
      <b/>
      <sz val="11"/>
      <name val="Arial"/>
      <family val="2"/>
      <charset val="204"/>
    </font>
    <font>
      <sz val="11"/>
      <name val="Arial"/>
      <family val="2"/>
      <charset val="204"/>
    </font>
    <font>
      <sz val="11"/>
      <color rgb="FFFF0000"/>
      <name val="Arial"/>
      <family val="2"/>
      <charset val="204"/>
    </font>
    <font>
      <i/>
      <sz val="10"/>
      <color rgb="FF000000"/>
      <name val="Times New Roman"/>
      <family val="1"/>
      <charset val="204"/>
    </font>
    <font>
      <sz val="11"/>
      <color rgb="FF363636"/>
      <name val="Arial"/>
      <family val="2"/>
      <charset val="204"/>
    </font>
    <font>
      <sz val="10"/>
      <color theme="1"/>
      <name val="Times New Roman"/>
      <family val="1"/>
      <charset val="204"/>
    </font>
    <font>
      <b/>
      <sz val="10"/>
      <color theme="1"/>
      <name val="Times New Roman"/>
      <family val="1"/>
      <charset val="204"/>
    </font>
    <font>
      <b/>
      <sz val="10"/>
      <name val="Times New Roman"/>
      <family val="1"/>
      <charset val="204"/>
    </font>
    <font>
      <sz val="10"/>
      <color rgb="FF000000"/>
      <name val="Times New Roman"/>
      <family val="1"/>
      <charset val="204"/>
    </font>
    <font>
      <sz val="10"/>
      <name val="Times New Roman"/>
      <family val="1"/>
      <charset val="204"/>
    </font>
    <font>
      <b/>
      <sz val="10"/>
      <color rgb="FF363636"/>
      <name val="Times New Roman"/>
      <family val="1"/>
      <charset val="204"/>
    </font>
    <font>
      <sz val="11"/>
      <name val="Calibri"/>
      <family val="2"/>
      <scheme val="minor"/>
    </font>
    <font>
      <sz val="11"/>
      <color theme="1"/>
      <name val="Times New Roman"/>
      <family val="1"/>
      <charset val="204"/>
    </font>
    <font>
      <sz val="11"/>
      <name val="Times New Roman"/>
      <family val="1"/>
      <charset val="204"/>
    </font>
    <font>
      <sz val="8"/>
      <name val="Calibri"/>
      <family val="2"/>
      <scheme val="minor"/>
    </font>
    <font>
      <b/>
      <i/>
      <sz val="12"/>
      <name val="Times New Roman"/>
      <family val="1"/>
      <charset val="204"/>
    </font>
    <font>
      <b/>
      <sz val="12"/>
      <name val="Times New Roman"/>
      <family val="1"/>
      <charset val="204"/>
    </font>
    <font>
      <i/>
      <sz val="12"/>
      <name val="Times New Roman"/>
      <family val="1"/>
      <charset val="204"/>
    </font>
    <font>
      <sz val="12"/>
      <name val="Times New Roman"/>
      <family val="1"/>
      <charset val="204"/>
    </font>
    <font>
      <b/>
      <i/>
      <sz val="10"/>
      <name val="Times New Roman"/>
      <family val="1"/>
      <charset val="204"/>
    </font>
    <font>
      <b/>
      <sz val="11"/>
      <name val="Times New Roman"/>
      <family val="1"/>
      <charset val="204"/>
    </font>
    <font>
      <b/>
      <sz val="11"/>
      <name val="Calibri"/>
      <family val="2"/>
      <charset val="204"/>
      <scheme val="minor"/>
    </font>
    <font>
      <b/>
      <sz val="12"/>
      <color rgb="FFFF0000"/>
      <name val="Times New Roman"/>
      <family val="1"/>
      <charset val="204"/>
    </font>
    <font>
      <b/>
      <sz val="10"/>
      <color rgb="FFFF0000"/>
      <name val="Times New Roman"/>
      <family val="1"/>
      <charset val="204"/>
    </font>
    <font>
      <sz val="9"/>
      <color indexed="81"/>
      <name val="Tahoma"/>
      <family val="2"/>
      <charset val="204"/>
    </font>
    <font>
      <b/>
      <sz val="9"/>
      <color indexed="81"/>
      <name val="Tahoma"/>
      <family val="2"/>
      <charset val="204"/>
    </font>
    <font>
      <b/>
      <sz val="14"/>
      <name val="Times New Roman"/>
      <family val="1"/>
      <charset val="204"/>
    </font>
    <font>
      <b/>
      <sz val="18"/>
      <name val="Times New Roman"/>
      <family val="1"/>
      <charset val="204"/>
    </font>
    <font>
      <b/>
      <i/>
      <strike/>
      <sz val="12"/>
      <name val="Times New Roman"/>
      <family val="1"/>
      <charset val="204"/>
    </font>
    <font>
      <i/>
      <sz val="11"/>
      <color rgb="FFFF0000"/>
      <name val="Times New Roman"/>
      <family val="1"/>
      <charset val="204"/>
    </font>
  </fonts>
  <fills count="12">
    <fill>
      <patternFill patternType="none"/>
    </fill>
    <fill>
      <patternFill patternType="gray125"/>
    </fill>
    <fill>
      <patternFill patternType="solid">
        <fgColor rgb="FFDFE3E8"/>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rgb="FFFFFFFF"/>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theme="3" tint="0.59999389629810485"/>
        <bgColor indexed="64"/>
      </patternFill>
    </fill>
    <fill>
      <patternFill patternType="solid">
        <fgColor theme="4" tint="0.59999389629810485"/>
        <bgColor indexed="64"/>
      </patternFill>
    </fill>
  </fills>
  <borders count="25">
    <border>
      <left/>
      <right/>
      <top/>
      <bottom/>
      <diagonal/>
    </border>
    <border>
      <left style="thin">
        <color rgb="FFB1BBCC"/>
      </left>
      <right style="thin">
        <color rgb="FFB1BBCC"/>
      </right>
      <top style="thin">
        <color rgb="FFB1BBCC"/>
      </top>
      <bottom style="thin">
        <color rgb="FFB1BBCC"/>
      </bottom>
      <diagonal/>
    </border>
    <border>
      <left style="thin">
        <color rgb="FFB1BBCC"/>
      </left>
      <right style="thin">
        <color rgb="FFB1BBCC"/>
      </right>
      <top style="thin">
        <color rgb="FFB1BBCC"/>
      </top>
      <bottom/>
      <diagonal/>
    </border>
    <border>
      <left style="thin">
        <color rgb="FFB1BBCC"/>
      </left>
      <right style="thin">
        <color rgb="FFB1BBCC"/>
      </right>
      <top/>
      <bottom/>
      <diagonal/>
    </border>
    <border>
      <left style="thin">
        <color rgb="FFB1BBCC"/>
      </left>
      <right style="thin">
        <color rgb="FFB1BBCC"/>
      </right>
      <top/>
      <bottom style="thin">
        <color rgb="FFB1BBCC"/>
      </bottom>
      <diagonal/>
    </border>
    <border>
      <left style="thin">
        <color rgb="FFB1BBCC"/>
      </left>
      <right/>
      <top/>
      <bottom/>
      <diagonal/>
    </border>
    <border>
      <left style="thin">
        <color rgb="FFB1BBCC"/>
      </left>
      <right/>
      <top style="thin">
        <color rgb="FFB1BBCC"/>
      </top>
      <bottom/>
      <diagonal/>
    </border>
    <border>
      <left style="thin">
        <color rgb="FFB1BBCC"/>
      </left>
      <right/>
      <top/>
      <bottom style="thin">
        <color rgb="FFB1BBCC"/>
      </bottom>
      <diagonal/>
    </border>
    <border>
      <left style="thin">
        <color rgb="FFB1BBCC"/>
      </left>
      <right/>
      <top style="thin">
        <color rgb="FFB1BBCC"/>
      </top>
      <bottom style="thin">
        <color rgb="FFB1BBCC"/>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360">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5" borderId="1" xfId="0" applyFont="1" applyFill="1" applyBorder="1" applyAlignment="1">
      <alignment vertical="center" wrapText="1"/>
    </xf>
    <xf numFmtId="14" fontId="6" fillId="5" borderId="1" xfId="0" applyNumberFormat="1" applyFont="1" applyFill="1" applyBorder="1" applyAlignment="1">
      <alignment horizontal="center" vertical="center" wrapText="1"/>
    </xf>
    <xf numFmtId="0" fontId="4" fillId="0" borderId="0" xfId="0" applyFont="1" applyAlignment="1">
      <alignment horizontal="center"/>
    </xf>
    <xf numFmtId="0" fontId="4" fillId="0" borderId="0" xfId="0" applyFont="1"/>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14" fontId="3"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8" fillId="3"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vertical="center" wrapText="1"/>
    </xf>
    <xf numFmtId="14" fontId="8" fillId="4"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4" fontId="8" fillId="4" borderId="0" xfId="0" applyNumberFormat="1" applyFont="1" applyFill="1" applyAlignment="1">
      <alignment horizontal="center"/>
    </xf>
    <xf numFmtId="0" fontId="4" fillId="4" borderId="0" xfId="0" applyFont="1" applyFill="1" applyAlignment="1">
      <alignment horizontal="center"/>
    </xf>
    <xf numFmtId="0" fontId="4" fillId="4" borderId="0" xfId="0" applyFont="1" applyFill="1"/>
    <xf numFmtId="0" fontId="9" fillId="4" borderId="0" xfId="0" applyFont="1" applyFill="1" applyBorder="1" applyAlignment="1">
      <alignment horizontal="center" vertical="center" wrapText="1"/>
    </xf>
    <xf numFmtId="0" fontId="9" fillId="4" borderId="0" xfId="0" applyFont="1" applyFill="1" applyBorder="1" applyAlignment="1">
      <alignment vertical="center" wrapText="1"/>
    </xf>
    <xf numFmtId="14" fontId="9" fillId="4" borderId="0" xfId="0" applyNumberFormat="1" applyFont="1" applyFill="1" applyBorder="1" applyAlignment="1">
      <alignment horizontal="center" vertical="center" wrapText="1"/>
    </xf>
    <xf numFmtId="0" fontId="10" fillId="0" borderId="0" xfId="0" applyFont="1"/>
    <xf numFmtId="0" fontId="10" fillId="4" borderId="0" xfId="0" applyFont="1" applyFill="1" applyAlignment="1">
      <alignment horizontal="center"/>
    </xf>
    <xf numFmtId="0" fontId="10" fillId="4" borderId="0" xfId="0" applyFont="1" applyFill="1"/>
    <xf numFmtId="17"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8" fillId="0" borderId="1" xfId="0" applyFont="1" applyFill="1" applyBorder="1" applyAlignment="1">
      <alignment vertical="center" wrapText="1"/>
    </xf>
    <xf numFmtId="0" fontId="4" fillId="0" borderId="0" xfId="0" applyFont="1" applyFill="1"/>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10" fillId="0" borderId="0" xfId="0" applyFont="1" applyFill="1"/>
    <xf numFmtId="0" fontId="10"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14" fontId="11" fillId="0" borderId="1" xfId="0" applyNumberFormat="1" applyFont="1" applyFill="1" applyBorder="1" applyAlignment="1">
      <alignment horizontal="center" vertical="center" wrapText="1"/>
    </xf>
    <xf numFmtId="0" fontId="11" fillId="0" borderId="0" xfId="0" applyFont="1"/>
    <xf numFmtId="0" fontId="11" fillId="0" borderId="1" xfId="0" applyFont="1" applyFill="1" applyBorder="1" applyAlignment="1">
      <alignment vertical="center" wrapText="1"/>
    </xf>
    <xf numFmtId="0" fontId="1" fillId="2" borderId="1" xfId="0" applyFont="1" applyFill="1" applyBorder="1" applyAlignment="1">
      <alignment horizontal="center" vertical="center" wrapText="1"/>
    </xf>
    <xf numFmtId="164" fontId="4" fillId="0" borderId="0" xfId="0" applyNumberFormat="1" applyFont="1" applyAlignment="1">
      <alignment horizontal="center"/>
    </xf>
    <xf numFmtId="164" fontId="11" fillId="0" borderId="0" xfId="0" applyNumberFormat="1" applyFont="1" applyAlignment="1">
      <alignment horizontal="center"/>
    </xf>
    <xf numFmtId="14" fontId="4" fillId="0" borderId="0" xfId="0" applyNumberFormat="1" applyFont="1" applyAlignment="1">
      <alignment horizontal="center"/>
    </xf>
    <xf numFmtId="0" fontId="4" fillId="0" borderId="0" xfId="0" applyFont="1" applyFill="1" applyAlignment="1">
      <alignment horizontal="center"/>
    </xf>
    <xf numFmtId="0" fontId="10" fillId="0" borderId="0" xfId="0" applyFont="1" applyFill="1" applyAlignment="1">
      <alignment horizontal="center"/>
    </xf>
    <xf numFmtId="0" fontId="10" fillId="0" borderId="0" xfId="0" applyFont="1" applyAlignment="1">
      <alignment horizontal="center"/>
    </xf>
    <xf numFmtId="4" fontId="4" fillId="0" borderId="0" xfId="0" applyNumberFormat="1" applyFont="1"/>
    <xf numFmtId="4" fontId="4" fillId="0" borderId="0" xfId="0" applyNumberFormat="1" applyFont="1" applyAlignment="1">
      <alignment horizontal="center"/>
    </xf>
    <xf numFmtId="4" fontId="11" fillId="0" borderId="0" xfId="0" applyNumberFormat="1" applyFont="1"/>
    <xf numFmtId="4" fontId="4" fillId="0" borderId="0" xfId="0" applyNumberFormat="1" applyFont="1" applyFill="1"/>
    <xf numFmtId="4" fontId="10" fillId="0" borderId="0" xfId="0" applyNumberFormat="1" applyFont="1" applyFill="1"/>
    <xf numFmtId="4" fontId="10" fillId="0" borderId="0" xfId="0" applyNumberFormat="1" applyFont="1"/>
    <xf numFmtId="3" fontId="11"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3" fontId="6" fillId="5" borderId="1" xfId="0" applyNumberFormat="1" applyFont="1" applyFill="1" applyBorder="1" applyAlignment="1">
      <alignment horizontal="center" vertical="center" wrapText="1"/>
    </xf>
    <xf numFmtId="3" fontId="6" fillId="5" borderId="8" xfId="0" applyNumberFormat="1" applyFont="1" applyFill="1" applyBorder="1" applyAlignment="1">
      <alignment horizontal="center" vertical="center" wrapText="1"/>
    </xf>
    <xf numFmtId="4" fontId="11" fillId="0" borderId="0" xfId="0" applyNumberFormat="1" applyFont="1" applyAlignment="1">
      <alignment horizontal="center"/>
    </xf>
    <xf numFmtId="0" fontId="4" fillId="0" borderId="0" xfId="0" applyFont="1" applyAlignment="1">
      <alignment vertical="center" wrapText="1"/>
    </xf>
    <xf numFmtId="4" fontId="4" fillId="0" borderId="0" xfId="0" applyNumberFormat="1" applyFont="1" applyAlignment="1">
      <alignment vertical="center" wrapText="1"/>
    </xf>
    <xf numFmtId="4" fontId="4" fillId="0" borderId="0" xfId="0" applyNumberFormat="1" applyFont="1" applyAlignment="1">
      <alignment horizontal="center" vertical="center" wrapText="1"/>
    </xf>
    <xf numFmtId="0" fontId="12" fillId="0" borderId="0" xfId="0" applyFont="1" applyAlignment="1">
      <alignment horizontal="justify" vertical="center" wrapText="1"/>
    </xf>
    <xf numFmtId="0" fontId="4" fillId="0" borderId="0" xfId="0" applyFont="1" applyFill="1" applyAlignment="1">
      <alignment vertical="center" wrapText="1"/>
    </xf>
    <xf numFmtId="0" fontId="4" fillId="6" borderId="9" xfId="0" applyFont="1" applyFill="1" applyBorder="1" applyAlignment="1">
      <alignment vertical="center" wrapText="1"/>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4" fillId="6"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9" fillId="4" borderId="9" xfId="0" applyFont="1" applyFill="1" applyBorder="1" applyAlignment="1">
      <alignment vertical="center" wrapText="1"/>
    </xf>
    <xf numFmtId="14" fontId="9" fillId="4" borderId="9" xfId="0" applyNumberFormat="1" applyFont="1" applyFill="1" applyBorder="1" applyAlignment="1">
      <alignment horizontal="center" vertical="center" wrapText="1"/>
    </xf>
    <xf numFmtId="0" fontId="6" fillId="5" borderId="9" xfId="0" applyFont="1" applyFill="1" applyBorder="1" applyAlignment="1">
      <alignment vertical="center" wrapText="1"/>
    </xf>
    <xf numFmtId="3" fontId="6" fillId="5" borderId="9" xfId="0"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2" borderId="9" xfId="0" applyFont="1" applyFill="1" applyBorder="1" applyAlignment="1">
      <alignment horizontal="center" vertical="center" wrapText="1"/>
    </xf>
    <xf numFmtId="49" fontId="4" fillId="0" borderId="0" xfId="0" applyNumberFormat="1" applyFont="1" applyAlignment="1">
      <alignment horizontal="center" vertical="center" wrapText="1"/>
    </xf>
    <xf numFmtId="49" fontId="13" fillId="2" borderId="9" xfId="0" applyNumberFormat="1" applyFont="1" applyFill="1" applyBorder="1" applyAlignment="1">
      <alignment horizontal="center" vertical="center" wrapText="1"/>
    </xf>
    <xf numFmtId="49" fontId="4" fillId="6" borderId="9" xfId="0" applyNumberFormat="1" applyFont="1" applyFill="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9" xfId="0" applyNumberFormat="1" applyFont="1" applyFill="1" applyBorder="1" applyAlignment="1">
      <alignment horizontal="center" vertical="center" wrapText="1"/>
    </xf>
    <xf numFmtId="49" fontId="9" fillId="4" borderId="9" xfId="0" applyNumberFormat="1" applyFont="1" applyFill="1" applyBorder="1" applyAlignment="1">
      <alignment horizontal="center" vertical="center" wrapText="1"/>
    </xf>
    <xf numFmtId="3" fontId="14" fillId="0" borderId="0" xfId="0" applyNumberFormat="1" applyFont="1" applyAlignment="1">
      <alignment horizontal="center" vertical="center" wrapText="1"/>
    </xf>
    <xf numFmtId="0" fontId="14" fillId="0" borderId="0" xfId="0" applyFont="1" applyAlignment="1">
      <alignment vertical="center" wrapText="1"/>
    </xf>
    <xf numFmtId="0" fontId="14" fillId="0" borderId="0" xfId="0" applyFont="1" applyAlignment="1">
      <alignment horizontal="center" vertical="center" wrapText="1"/>
    </xf>
    <xf numFmtId="3" fontId="14" fillId="6" borderId="9" xfId="0" applyNumberFormat="1" applyFont="1" applyFill="1" applyBorder="1" applyAlignment="1">
      <alignment horizontal="center" vertical="center" wrapText="1"/>
    </xf>
    <xf numFmtId="0" fontId="15" fillId="6" borderId="9" xfId="0" applyFont="1" applyFill="1" applyBorder="1" applyAlignment="1">
      <alignment vertical="center" wrapText="1"/>
    </xf>
    <xf numFmtId="0" fontId="14" fillId="6" borderId="9" xfId="0" applyFont="1" applyFill="1" applyBorder="1" applyAlignment="1">
      <alignment vertical="center" wrapText="1"/>
    </xf>
    <xf numFmtId="0" fontId="14" fillId="0" borderId="9" xfId="0" applyFont="1" applyBorder="1" applyAlignment="1">
      <alignment vertical="center" wrapText="1"/>
    </xf>
    <xf numFmtId="0" fontId="14" fillId="0" borderId="9" xfId="0" applyFont="1" applyFill="1" applyBorder="1" applyAlignment="1">
      <alignment vertical="center" wrapText="1"/>
    </xf>
    <xf numFmtId="0" fontId="14" fillId="0" borderId="0" xfId="0" applyFont="1" applyFill="1" applyAlignment="1">
      <alignment vertical="center" wrapText="1"/>
    </xf>
    <xf numFmtId="0" fontId="14" fillId="6"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3" fontId="16" fillId="4" borderId="9" xfId="0" applyNumberFormat="1"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9" xfId="0" applyFont="1" applyFill="1" applyBorder="1" applyAlignment="1">
      <alignment vertical="center" wrapText="1"/>
    </xf>
    <xf numFmtId="14" fontId="16" fillId="4" borderId="9" xfId="0" applyNumberFormat="1" applyFont="1" applyFill="1" applyBorder="1" applyAlignment="1">
      <alignment horizontal="center" vertical="center" wrapText="1"/>
    </xf>
    <xf numFmtId="0" fontId="17" fillId="5" borderId="9" xfId="0" applyFont="1" applyFill="1" applyBorder="1" applyAlignment="1">
      <alignment vertical="center" wrapText="1"/>
    </xf>
    <xf numFmtId="3" fontId="15" fillId="6" borderId="9" xfId="0" applyNumberFormat="1" applyFont="1" applyFill="1" applyBorder="1" applyAlignment="1">
      <alignment horizontal="center" vertical="center" wrapText="1"/>
    </xf>
    <xf numFmtId="0" fontId="18" fillId="0" borderId="9" xfId="0" applyFont="1" applyBorder="1" applyAlignment="1">
      <alignment vertical="center" wrapText="1"/>
    </xf>
    <xf numFmtId="0" fontId="18" fillId="0" borderId="9" xfId="0" applyFont="1" applyFill="1" applyBorder="1" applyAlignment="1">
      <alignment vertical="center" wrapText="1"/>
    </xf>
    <xf numFmtId="0" fontId="14" fillId="0" borderId="0" xfId="0" applyFont="1" applyFill="1" applyBorder="1" applyAlignment="1">
      <alignment horizontal="center" vertical="center" wrapText="1"/>
    </xf>
    <xf numFmtId="3" fontId="17" fillId="5" borderId="9" xfId="0" applyNumberFormat="1" applyFont="1" applyFill="1" applyBorder="1" applyAlignment="1">
      <alignment horizontal="center" vertical="center" wrapText="1"/>
    </xf>
    <xf numFmtId="3" fontId="14" fillId="0" borderId="9" xfId="0" applyNumberFormat="1" applyFont="1" applyBorder="1" applyAlignment="1">
      <alignment horizontal="center" vertical="center" wrapText="1"/>
    </xf>
    <xf numFmtId="3" fontId="17" fillId="0" borderId="9" xfId="0" applyNumberFormat="1" applyFont="1" applyFill="1" applyBorder="1" applyAlignment="1">
      <alignment horizontal="center" vertical="center" wrapText="1"/>
    </xf>
    <xf numFmtId="3" fontId="14" fillId="0" borderId="9" xfId="0" applyNumberFormat="1"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Fill="1" applyBorder="1" applyAlignment="1">
      <alignment vertical="center" wrapText="1"/>
    </xf>
    <xf numFmtId="3" fontId="19" fillId="2" borderId="9" xfId="0" applyNumberFormat="1" applyFont="1" applyFill="1" applyBorder="1" applyAlignment="1">
      <alignment horizontal="center" vertical="center" wrapText="1"/>
    </xf>
    <xf numFmtId="0" fontId="19" fillId="2" borderId="9" xfId="0" applyFont="1" applyFill="1" applyBorder="1" applyAlignment="1">
      <alignment horizontal="center" vertical="center" wrapText="1"/>
    </xf>
    <xf numFmtId="0" fontId="15" fillId="0" borderId="0" xfId="0" applyFont="1" applyAlignment="1">
      <alignment horizontal="center" vertical="center" wrapText="1"/>
    </xf>
    <xf numFmtId="0" fontId="14" fillId="0" borderId="0" xfId="0" applyFont="1" applyAlignment="1">
      <alignment horizontal="right" vertical="center" wrapText="1"/>
    </xf>
    <xf numFmtId="49" fontId="16" fillId="2" borderId="9" xfId="0" applyNumberFormat="1" applyFont="1" applyFill="1" applyBorder="1" applyAlignment="1">
      <alignment horizontal="center" vertical="center" wrapText="1"/>
    </xf>
    <xf numFmtId="0" fontId="16" fillId="2" borderId="9" xfId="0" applyFont="1" applyFill="1" applyBorder="1" applyAlignment="1">
      <alignment horizontal="center" vertical="center" wrapText="1"/>
    </xf>
    <xf numFmtId="0" fontId="20" fillId="0" borderId="0" xfId="0" applyFont="1"/>
    <xf numFmtId="49" fontId="18" fillId="6" borderId="9" xfId="0" applyNumberFormat="1" applyFont="1" applyFill="1" applyBorder="1" applyAlignment="1">
      <alignment horizontal="center" vertical="center" wrapText="1"/>
    </xf>
    <xf numFmtId="0" fontId="16" fillId="6" borderId="9" xfId="0" applyFont="1" applyFill="1" applyBorder="1" applyAlignment="1">
      <alignment vertical="center" wrapText="1"/>
    </xf>
    <xf numFmtId="0" fontId="18" fillId="6" borderId="9" xfId="0" applyFont="1" applyFill="1" applyBorder="1" applyAlignment="1">
      <alignment horizontal="center" vertical="center" wrapText="1"/>
    </xf>
    <xf numFmtId="0" fontId="18" fillId="7" borderId="9" xfId="0" applyFont="1" applyFill="1" applyBorder="1" applyAlignment="1">
      <alignment vertical="center" wrapText="1"/>
    </xf>
    <xf numFmtId="0" fontId="18" fillId="7" borderId="9" xfId="0" applyFont="1" applyFill="1" applyBorder="1" applyAlignment="1">
      <alignment horizontal="center" vertical="center" wrapText="1"/>
    </xf>
    <xf numFmtId="49" fontId="18" fillId="0" borderId="9" xfId="0" applyNumberFormat="1" applyFont="1" applyBorder="1" applyAlignment="1">
      <alignment horizontal="center" vertical="center" wrapText="1"/>
    </xf>
    <xf numFmtId="0" fontId="18" fillId="0" borderId="9" xfId="0" applyFont="1" applyBorder="1" applyAlignment="1">
      <alignment horizontal="center" vertical="center" wrapText="1"/>
    </xf>
    <xf numFmtId="0" fontId="18" fillId="6" borderId="9" xfId="0" applyFont="1" applyFill="1" applyBorder="1" applyAlignment="1">
      <alignment vertical="center" wrapText="1"/>
    </xf>
    <xf numFmtId="49" fontId="18" fillId="0" borderId="9" xfId="0" applyNumberFormat="1" applyFont="1" applyFill="1" applyBorder="1" applyAlignment="1">
      <alignment horizontal="center" vertical="center" wrapText="1"/>
    </xf>
    <xf numFmtId="0" fontId="20" fillId="0" borderId="0" xfId="0" applyFont="1" applyFill="1"/>
    <xf numFmtId="49" fontId="16" fillId="6" borderId="9" xfId="0" applyNumberFormat="1" applyFont="1" applyFill="1" applyBorder="1" applyAlignment="1">
      <alignment horizontal="center" vertical="center" wrapText="1"/>
    </xf>
    <xf numFmtId="49" fontId="16" fillId="4" borderId="9" xfId="0" applyNumberFormat="1" applyFont="1" applyFill="1" applyBorder="1" applyAlignment="1">
      <alignment horizontal="center" vertical="center" wrapText="1"/>
    </xf>
    <xf numFmtId="3" fontId="18" fillId="7" borderId="9" xfId="0" applyNumberFormat="1" applyFont="1" applyFill="1" applyBorder="1" applyAlignment="1">
      <alignment horizontal="center" vertical="center" wrapText="1"/>
    </xf>
    <xf numFmtId="49" fontId="20" fillId="0" borderId="0" xfId="0" applyNumberFormat="1" applyFont="1"/>
    <xf numFmtId="0" fontId="14" fillId="0" borderId="9" xfId="0" applyFont="1" applyBorder="1" applyAlignment="1">
      <alignment horizontal="center" vertical="center" wrapText="1"/>
    </xf>
    <xf numFmtId="0" fontId="14" fillId="8" borderId="9" xfId="0" applyFont="1" applyFill="1" applyBorder="1" applyAlignment="1">
      <alignment horizontal="center" vertical="center" wrapText="1"/>
    </xf>
    <xf numFmtId="0" fontId="14" fillId="8" borderId="9" xfId="0" applyFont="1" applyFill="1" applyBorder="1" applyAlignment="1">
      <alignment vertical="center" wrapText="1"/>
    </xf>
    <xf numFmtId="0" fontId="18" fillId="8" borderId="9" xfId="0" applyFont="1" applyFill="1" applyBorder="1" applyAlignment="1">
      <alignment vertical="center" wrapText="1"/>
    </xf>
    <xf numFmtId="0" fontId="18" fillId="0" borderId="9" xfId="0" applyFont="1" applyFill="1" applyBorder="1" applyAlignment="1">
      <alignment horizontal="left" vertical="center" wrapText="1"/>
    </xf>
    <xf numFmtId="0" fontId="17" fillId="0" borderId="0" xfId="0" applyFont="1" applyAlignment="1">
      <alignment horizontal="justify" vertical="center"/>
    </xf>
    <xf numFmtId="3" fontId="0" fillId="0" borderId="9" xfId="0" applyNumberFormat="1" applyBorder="1" applyAlignment="1">
      <alignment horizontal="center" vertical="center" wrapText="1"/>
    </xf>
    <xf numFmtId="0" fontId="14" fillId="0" borderId="10" xfId="0" applyFont="1" applyBorder="1" applyAlignment="1">
      <alignment vertical="center" wrapText="1"/>
    </xf>
    <xf numFmtId="3" fontId="17" fillId="5" borderId="9" xfId="0" applyNumberFormat="1" applyFont="1" applyFill="1" applyBorder="1" applyAlignment="1">
      <alignment horizontal="center" vertical="center" wrapText="1"/>
    </xf>
    <xf numFmtId="3" fontId="14" fillId="0" borderId="9" xfId="0" applyNumberFormat="1" applyFont="1" applyBorder="1" applyAlignment="1">
      <alignment horizontal="center" vertical="center" wrapText="1"/>
    </xf>
    <xf numFmtId="3" fontId="17" fillId="0" borderId="9" xfId="0" applyNumberFormat="1" applyFont="1" applyFill="1" applyBorder="1" applyAlignment="1">
      <alignment horizontal="center" vertical="center" wrapText="1"/>
    </xf>
    <xf numFmtId="3" fontId="14" fillId="0" borderId="9" xfId="0" applyNumberFormat="1" applyFont="1" applyFill="1" applyBorder="1" applyAlignment="1">
      <alignment horizontal="center" vertical="center" wrapText="1"/>
    </xf>
    <xf numFmtId="0" fontId="14" fillId="0" borderId="9" xfId="0" applyFont="1" applyBorder="1" applyAlignment="1">
      <alignment horizontal="center" vertical="center" wrapText="1"/>
    </xf>
    <xf numFmtId="0" fontId="18" fillId="7" borderId="10" xfId="0" applyFont="1" applyFill="1" applyBorder="1" applyAlignment="1">
      <alignment vertical="center" wrapText="1"/>
    </xf>
    <xf numFmtId="0" fontId="18" fillId="7" borderId="10" xfId="0" applyFont="1" applyFill="1" applyBorder="1" applyAlignment="1">
      <alignment horizontal="center" vertical="center" wrapText="1"/>
    </xf>
    <xf numFmtId="3" fontId="18" fillId="7" borderId="9" xfId="0" applyNumberFormat="1" applyFont="1" applyFill="1" applyBorder="1" applyAlignment="1">
      <alignment horizontal="center" vertical="center" wrapText="1"/>
    </xf>
    <xf numFmtId="0" fontId="14" fillId="0" borderId="12" xfId="0" applyFont="1" applyBorder="1" applyAlignment="1">
      <alignment vertical="center" wrapText="1"/>
    </xf>
    <xf numFmtId="3" fontId="21" fillId="0" borderId="12" xfId="0" applyNumberFormat="1" applyFont="1" applyBorder="1" applyAlignment="1">
      <alignment horizontal="center" vertical="center" wrapText="1"/>
    </xf>
    <xf numFmtId="0" fontId="21" fillId="0" borderId="12" xfId="0" applyFont="1" applyBorder="1" applyAlignment="1">
      <alignment vertical="center" wrapText="1"/>
    </xf>
    <xf numFmtId="0" fontId="21" fillId="0" borderId="9" xfId="0" applyFont="1" applyBorder="1" applyAlignment="1">
      <alignment horizontal="center" vertical="center" wrapText="1"/>
    </xf>
    <xf numFmtId="0" fontId="21" fillId="0" borderId="9" xfId="0" applyFont="1" applyBorder="1" applyAlignment="1">
      <alignment vertical="center" wrapText="1"/>
    </xf>
    <xf numFmtId="3" fontId="18" fillId="7" borderId="10" xfId="0" applyNumberFormat="1" applyFont="1" applyFill="1" applyBorder="1" applyAlignment="1">
      <alignment horizontal="center" vertical="center" wrapText="1"/>
    </xf>
    <xf numFmtId="0" fontId="5" fillId="9" borderId="1" xfId="0" applyFont="1" applyFill="1" applyBorder="1" applyAlignment="1">
      <alignment vertical="center" wrapText="1"/>
    </xf>
    <xf numFmtId="49" fontId="18" fillId="8" borderId="0" xfId="0" applyNumberFormat="1" applyFont="1" applyFill="1" applyBorder="1" applyAlignment="1">
      <alignment horizontal="center" vertical="center" wrapText="1"/>
    </xf>
    <xf numFmtId="0" fontId="18" fillId="8" borderId="20" xfId="0" applyFont="1" applyFill="1" applyBorder="1" applyAlignment="1">
      <alignment vertical="center" wrapText="1"/>
    </xf>
    <xf numFmtId="49" fontId="16" fillId="8" borderId="9" xfId="0" applyNumberFormat="1" applyFont="1" applyFill="1" applyBorder="1" applyAlignment="1">
      <alignment horizontal="center" vertical="center" wrapText="1"/>
    </xf>
    <xf numFmtId="49" fontId="24" fillId="10" borderId="9" xfId="0" applyNumberFormat="1" applyFont="1" applyFill="1" applyBorder="1" applyAlignment="1">
      <alignment horizontal="center" vertical="center" wrapText="1"/>
    </xf>
    <xf numFmtId="0" fontId="25" fillId="10" borderId="9" xfId="0" applyFont="1" applyFill="1" applyBorder="1" applyAlignment="1">
      <alignment horizontal="center" vertical="center" wrapText="1"/>
    </xf>
    <xf numFmtId="0" fontId="25" fillId="11" borderId="9" xfId="0" applyFont="1" applyFill="1" applyBorder="1" applyAlignment="1">
      <alignment horizontal="center" vertical="center" wrapText="1"/>
    </xf>
    <xf numFmtId="0" fontId="18" fillId="8" borderId="9" xfId="0" applyFont="1" applyFill="1" applyBorder="1" applyAlignment="1">
      <alignment horizontal="center" vertical="top" wrapText="1"/>
    </xf>
    <xf numFmtId="49" fontId="16" fillId="8" borderId="0" xfId="0" applyNumberFormat="1" applyFont="1" applyFill="1" applyAlignment="1">
      <alignment horizontal="center" vertical="center" wrapText="1"/>
    </xf>
    <xf numFmtId="0" fontId="18" fillId="8" borderId="0" xfId="0" applyFont="1" applyFill="1" applyAlignment="1">
      <alignment vertical="center" wrapText="1"/>
    </xf>
    <xf numFmtId="0" fontId="24" fillId="11" borderId="20" xfId="0" applyFont="1" applyFill="1" applyBorder="1" applyAlignment="1">
      <alignment vertical="center" wrapText="1"/>
    </xf>
    <xf numFmtId="0" fontId="18" fillId="8" borderId="10" xfId="0" applyFont="1" applyFill="1" applyBorder="1" applyAlignment="1">
      <alignment vertical="center" wrapText="1"/>
    </xf>
    <xf numFmtId="0" fontId="18" fillId="8" borderId="10" xfId="0" applyFont="1" applyFill="1" applyBorder="1" applyAlignment="1">
      <alignment horizontal="left" vertical="center" wrapText="1"/>
    </xf>
    <xf numFmtId="0" fontId="16" fillId="8" borderId="0" xfId="0" applyFont="1" applyFill="1" applyAlignment="1">
      <alignment horizontal="center" vertical="center" wrapText="1"/>
    </xf>
    <xf numFmtId="0" fontId="16" fillId="8" borderId="0" xfId="0" applyFont="1" applyFill="1" applyAlignment="1">
      <alignment vertical="center" wrapText="1"/>
    </xf>
    <xf numFmtId="0" fontId="18" fillId="8" borderId="0" xfId="0" applyFont="1" applyFill="1" applyAlignment="1">
      <alignment horizontal="center" vertical="center" wrapText="1"/>
    </xf>
    <xf numFmtId="1" fontId="25" fillId="11" borderId="9" xfId="0" applyNumberFormat="1" applyFont="1" applyFill="1" applyBorder="1" applyAlignment="1">
      <alignment horizontal="center" vertical="center" wrapText="1"/>
    </xf>
    <xf numFmtId="0" fontId="18" fillId="8" borderId="0" xfId="0" applyFont="1" applyFill="1" applyBorder="1" applyAlignment="1">
      <alignment horizontal="left" vertical="center" wrapText="1"/>
    </xf>
    <xf numFmtId="0" fontId="24" fillId="10" borderId="9" xfId="0"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49" fontId="28" fillId="0" borderId="9" xfId="0" applyNumberFormat="1" applyFont="1" applyFill="1" applyBorder="1" applyAlignment="1">
      <alignment horizontal="center" vertical="center" wrapText="1"/>
    </xf>
    <xf numFmtId="49" fontId="25" fillId="0" borderId="9" xfId="0" applyNumberFormat="1" applyFont="1" applyFill="1" applyBorder="1" applyAlignment="1">
      <alignment horizontal="center" vertical="center" wrapText="1"/>
    </xf>
    <xf numFmtId="3" fontId="18" fillId="0" borderId="9" xfId="0" applyNumberFormat="1" applyFont="1" applyFill="1" applyBorder="1" applyAlignment="1">
      <alignment horizontal="center" vertical="center" wrapText="1"/>
    </xf>
    <xf numFmtId="0" fontId="18" fillId="8" borderId="9" xfId="0" applyNumberFormat="1" applyFont="1" applyFill="1" applyBorder="1" applyAlignment="1">
      <alignment horizontal="center" vertical="center" wrapText="1"/>
    </xf>
    <xf numFmtId="0" fontId="18" fillId="0" borderId="15" xfId="0" applyFont="1" applyFill="1" applyBorder="1" applyAlignment="1">
      <alignment horizontal="left" vertical="center" wrapText="1"/>
    </xf>
    <xf numFmtId="0" fontId="18" fillId="0" borderId="21" xfId="0" applyFont="1" applyFill="1" applyBorder="1" applyAlignment="1">
      <alignment horizontal="center" vertical="center" wrapText="1"/>
    </xf>
    <xf numFmtId="0" fontId="18" fillId="0" borderId="9" xfId="0" applyFont="1" applyFill="1" applyBorder="1" applyAlignment="1">
      <alignment horizontal="center" vertical="center"/>
    </xf>
    <xf numFmtId="0" fontId="16" fillId="8" borderId="10" xfId="0" applyFont="1" applyFill="1" applyBorder="1" applyAlignment="1">
      <alignment horizontal="center" vertical="center" wrapText="1"/>
    </xf>
    <xf numFmtId="0" fontId="32" fillId="8" borderId="0" xfId="0" applyFont="1" applyFill="1" applyAlignment="1">
      <alignment horizontal="center" vertical="center" wrapText="1"/>
    </xf>
    <xf numFmtId="0" fontId="18" fillId="8" borderId="15" xfId="0" applyFont="1" applyFill="1" applyBorder="1" applyAlignment="1">
      <alignment horizontal="left" vertical="center" wrapText="1"/>
    </xf>
    <xf numFmtId="49" fontId="16" fillId="0" borderId="9" xfId="0" applyNumberFormat="1" applyFont="1" applyBorder="1" applyAlignment="1">
      <alignment horizontal="center" vertical="center" wrapText="1"/>
    </xf>
    <xf numFmtId="3" fontId="18" fillId="0" borderId="9" xfId="0" applyNumberFormat="1" applyFont="1" applyBorder="1" applyAlignment="1">
      <alignment horizontal="center" vertical="center" wrapText="1"/>
    </xf>
    <xf numFmtId="0" fontId="18" fillId="8" borderId="0" xfId="0" applyNumberFormat="1" applyFont="1" applyFill="1" applyAlignment="1">
      <alignment horizontal="center" vertical="center" wrapText="1"/>
    </xf>
    <xf numFmtId="0" fontId="24" fillId="11" borderId="9" xfId="0" applyNumberFormat="1" applyFont="1" applyFill="1" applyBorder="1" applyAlignment="1">
      <alignment horizontal="center" vertical="center" wrapText="1"/>
    </xf>
    <xf numFmtId="0" fontId="18" fillId="0" borderId="9" xfId="0" applyNumberFormat="1" applyFont="1" applyFill="1" applyBorder="1" applyAlignment="1">
      <alignment horizontal="center" vertical="center" wrapText="1"/>
    </xf>
    <xf numFmtId="0" fontId="18" fillId="8" borderId="14" xfId="0" applyFont="1" applyFill="1" applyBorder="1" applyAlignment="1">
      <alignment horizontal="left" vertical="center" wrapText="1"/>
    </xf>
    <xf numFmtId="0" fontId="24" fillId="11" borderId="9" xfId="0" applyFont="1" applyFill="1" applyBorder="1" applyAlignment="1">
      <alignment horizontal="center" vertical="center" wrapText="1"/>
    </xf>
    <xf numFmtId="3" fontId="24" fillId="11" borderId="9" xfId="0" applyNumberFormat="1" applyFont="1" applyFill="1" applyBorder="1" applyAlignment="1">
      <alignment horizontal="center" vertical="center" wrapText="1"/>
    </xf>
    <xf numFmtId="1" fontId="24" fillId="11" borderId="9" xfId="0" applyNumberFormat="1" applyFont="1" applyFill="1" applyBorder="1" applyAlignment="1">
      <alignment horizontal="center" vertical="center" wrapText="1"/>
    </xf>
    <xf numFmtId="49" fontId="16" fillId="8" borderId="10" xfId="0" applyNumberFormat="1" applyFont="1" applyFill="1" applyBorder="1" applyAlignment="1">
      <alignment vertical="center" wrapText="1"/>
    </xf>
    <xf numFmtId="49" fontId="16" fillId="8" borderId="11" xfId="0" applyNumberFormat="1" applyFont="1" applyFill="1" applyBorder="1" applyAlignment="1">
      <alignment vertical="center" wrapText="1"/>
    </xf>
    <xf numFmtId="49" fontId="16" fillId="8" borderId="12" xfId="0" applyNumberFormat="1" applyFont="1" applyFill="1" applyBorder="1" applyAlignment="1">
      <alignment vertical="center" wrapText="1"/>
    </xf>
    <xf numFmtId="1" fontId="18" fillId="0" borderId="9" xfId="0" applyNumberFormat="1" applyFont="1" applyFill="1" applyBorder="1" applyAlignment="1">
      <alignment horizontal="center" vertical="center"/>
    </xf>
    <xf numFmtId="1" fontId="24" fillId="10" borderId="9" xfId="0" applyNumberFormat="1" applyFont="1" applyFill="1" applyBorder="1" applyAlignment="1">
      <alignment horizontal="center" vertical="center" wrapText="1"/>
    </xf>
    <xf numFmtId="2" fontId="18" fillId="0" borderId="9" xfId="0" applyNumberFormat="1" applyFont="1" applyFill="1" applyBorder="1" applyAlignment="1">
      <alignment horizontal="center" vertical="center"/>
    </xf>
    <xf numFmtId="0" fontId="25" fillId="8" borderId="16"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0" borderId="9" xfId="0" applyFont="1" applyFill="1" applyBorder="1" applyAlignment="1">
      <alignment horizontal="center" vertical="center" wrapText="1"/>
    </xf>
    <xf numFmtId="49" fontId="18" fillId="8" borderId="0" xfId="0" applyNumberFormat="1" applyFont="1" applyFill="1" applyAlignment="1">
      <alignment horizontal="center" vertical="center" wrapText="1"/>
    </xf>
    <xf numFmtId="165" fontId="16" fillId="8" borderId="9" xfId="0" applyNumberFormat="1" applyFont="1" applyFill="1" applyBorder="1" applyAlignment="1">
      <alignment horizontal="center" vertical="center" wrapText="1"/>
    </xf>
    <xf numFmtId="165" fontId="16" fillId="8" borderId="10" xfId="0" applyNumberFormat="1" applyFont="1" applyFill="1" applyBorder="1" applyAlignment="1">
      <alignment horizontal="center" vertical="center" wrapText="1"/>
    </xf>
    <xf numFmtId="0" fontId="22" fillId="0" borderId="0" xfId="0" applyFont="1" applyAlignment="1">
      <alignment horizontal="center" vertical="center" wrapText="1"/>
    </xf>
    <xf numFmtId="2" fontId="18" fillId="8" borderId="0" xfId="0" applyNumberFormat="1" applyFont="1" applyFill="1" applyAlignment="1">
      <alignment horizontal="center" vertical="center" wrapText="1"/>
    </xf>
    <xf numFmtId="49" fontId="28" fillId="0" borderId="9" xfId="0" applyNumberFormat="1" applyFont="1" applyBorder="1" applyAlignment="1">
      <alignment horizontal="center" vertical="center" wrapText="1"/>
    </xf>
    <xf numFmtId="0" fontId="18" fillId="8" borderId="20" xfId="0" applyFont="1" applyFill="1" applyBorder="1" applyAlignment="1">
      <alignment horizontal="center" vertical="center" wrapText="1"/>
    </xf>
    <xf numFmtId="0" fontId="24" fillId="11" borderId="20" xfId="0" quotePrefix="1" applyNumberFormat="1" applyFont="1" applyFill="1" applyBorder="1" applyAlignment="1">
      <alignment horizontal="center" vertical="center" wrapText="1"/>
    </xf>
    <xf numFmtId="0" fontId="18" fillId="11" borderId="9" xfId="0" applyFont="1" applyFill="1" applyBorder="1" applyAlignment="1">
      <alignment horizontal="center" vertical="center" wrapText="1"/>
    </xf>
    <xf numFmtId="0" fontId="18" fillId="8" borderId="20" xfId="0" applyNumberFormat="1" applyFont="1" applyFill="1" applyBorder="1" applyAlignment="1">
      <alignment horizontal="center" vertical="center" wrapText="1"/>
    </xf>
    <xf numFmtId="0" fontId="18" fillId="8" borderId="9" xfId="0" applyFont="1" applyFill="1" applyBorder="1" applyAlignment="1">
      <alignment horizontal="left" vertical="center" wrapText="1"/>
    </xf>
    <xf numFmtId="49" fontId="18" fillId="8" borderId="10" xfId="0" applyNumberFormat="1" applyFont="1" applyFill="1" applyBorder="1" applyAlignment="1">
      <alignment horizontal="center" vertical="center" wrapText="1"/>
    </xf>
    <xf numFmtId="0" fontId="18" fillId="0" borderId="20" xfId="0" applyFont="1" applyBorder="1" applyAlignment="1">
      <alignment vertical="center" wrapText="1"/>
    </xf>
    <xf numFmtId="0" fontId="18" fillId="0" borderId="9" xfId="0" applyNumberFormat="1" applyFont="1" applyBorder="1" applyAlignment="1">
      <alignment horizontal="center" vertical="center" wrapText="1"/>
    </xf>
    <xf numFmtId="0" fontId="18" fillId="0" borderId="9" xfId="0" applyFont="1" applyBorder="1"/>
    <xf numFmtId="49" fontId="24" fillId="0" borderId="10" xfId="0" applyNumberFormat="1" applyFont="1" applyFill="1" applyBorder="1" applyAlignment="1">
      <alignment horizontal="center" vertical="center" wrapText="1"/>
    </xf>
    <xf numFmtId="0" fontId="38" fillId="8" borderId="10" xfId="0" applyFont="1" applyFill="1" applyBorder="1" applyAlignment="1">
      <alignment vertical="center" wrapText="1"/>
    </xf>
    <xf numFmtId="165" fontId="32" fillId="8" borderId="9" xfId="0" applyNumberFormat="1" applyFont="1" applyFill="1" applyBorder="1" applyAlignment="1">
      <alignment horizontal="center" vertical="center" wrapText="1"/>
    </xf>
    <xf numFmtId="2" fontId="24" fillId="10" borderId="9" xfId="0" applyNumberFormat="1" applyFont="1" applyFill="1" applyBorder="1" applyAlignment="1">
      <alignment horizontal="center" vertical="center" wrapText="1"/>
    </xf>
    <xf numFmtId="165" fontId="16" fillId="8" borderId="9" xfId="0" applyNumberFormat="1" applyFont="1" applyFill="1" applyBorder="1" applyAlignment="1">
      <alignment horizontal="center" vertical="center" wrapText="1"/>
    </xf>
    <xf numFmtId="0" fontId="22" fillId="0" borderId="12" xfId="0" applyNumberFormat="1" applyFont="1" applyFill="1" applyBorder="1" applyAlignment="1">
      <alignment horizontal="center" vertical="center" wrapText="1"/>
    </xf>
    <xf numFmtId="0" fontId="18" fillId="8" borderId="9" xfId="0" applyFont="1" applyFill="1" applyBorder="1" applyAlignment="1">
      <alignment horizontal="center" vertical="center" wrapText="1"/>
    </xf>
    <xf numFmtId="1" fontId="18" fillId="0" borderId="9" xfId="0" applyNumberFormat="1"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1" xfId="0" applyNumberFormat="1" applyFont="1" applyFill="1" applyBorder="1" applyAlignment="1">
      <alignment horizontal="center" vertical="center" wrapText="1"/>
    </xf>
    <xf numFmtId="49" fontId="25" fillId="8" borderId="9" xfId="0" applyNumberFormat="1" applyFont="1" applyFill="1" applyBorder="1" applyAlignment="1">
      <alignment horizontal="center" vertical="center" wrapText="1"/>
    </xf>
    <xf numFmtId="14" fontId="6" fillId="5"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7" fillId="0" borderId="0" xfId="0" applyFont="1" applyFill="1" applyAlignment="1">
      <alignment horizontal="center" vertical="center" wrapText="1"/>
    </xf>
    <xf numFmtId="3" fontId="6" fillId="5" borderId="6" xfId="0" applyNumberFormat="1" applyFont="1" applyFill="1" applyBorder="1" applyAlignment="1">
      <alignment horizontal="center" vertical="center" wrapText="1"/>
    </xf>
    <xf numFmtId="3" fontId="0" fillId="0" borderId="5" xfId="0" applyNumberFormat="1" applyBorder="1" applyAlignment="1">
      <alignment horizontal="center" vertical="center" wrapText="1"/>
    </xf>
    <xf numFmtId="3" fontId="0" fillId="0" borderId="7" xfId="0" applyNumberFormat="1" applyBorder="1" applyAlignment="1">
      <alignment horizontal="center" vertical="center" wrapText="1"/>
    </xf>
    <xf numFmtId="3" fontId="6" fillId="5" borderId="2" xfId="0" applyNumberFormat="1" applyFont="1" applyFill="1" applyBorder="1" applyAlignment="1">
      <alignment horizontal="center" vertical="center" wrapText="1"/>
    </xf>
    <xf numFmtId="3" fontId="0" fillId="0" borderId="4" xfId="0" applyNumberFormat="1" applyBorder="1" applyAlignment="1">
      <alignment horizontal="center" vertical="center" wrapText="1"/>
    </xf>
    <xf numFmtId="3" fontId="0" fillId="0" borderId="3" xfId="0" applyNumberFormat="1" applyBorder="1" applyAlignment="1">
      <alignment horizontal="center" vertical="center" wrapText="1"/>
    </xf>
    <xf numFmtId="3" fontId="6" fillId="5" borderId="3" xfId="0" applyNumberFormat="1" applyFont="1" applyFill="1" applyBorder="1" applyAlignment="1">
      <alignment horizontal="center" vertical="center" wrapText="1"/>
    </xf>
    <xf numFmtId="3" fontId="6" fillId="5" borderId="4" xfId="0" applyNumberFormat="1" applyFont="1" applyFill="1" applyBorder="1" applyAlignment="1">
      <alignment horizontal="center" vertical="center" wrapText="1"/>
    </xf>
    <xf numFmtId="3" fontId="6" fillId="5" borderId="9" xfId="0" applyNumberFormat="1" applyFont="1" applyFill="1" applyBorder="1" applyAlignment="1">
      <alignment horizontal="center" vertical="center" wrapText="1"/>
    </xf>
    <xf numFmtId="3" fontId="0" fillId="0" borderId="9" xfId="0" applyNumberFormat="1" applyBorder="1" applyAlignment="1">
      <alignment horizontal="center" vertical="center" wrapText="1"/>
    </xf>
    <xf numFmtId="3" fontId="6" fillId="0" borderId="9" xfId="0" applyNumberFormat="1" applyFont="1" applyFill="1" applyBorder="1" applyAlignment="1">
      <alignment horizontal="center" vertical="center" wrapText="1"/>
    </xf>
    <xf numFmtId="3" fontId="0" fillId="0" borderId="9" xfId="0" applyNumberForma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5" fillId="0" borderId="0" xfId="0" applyFont="1" applyFill="1" applyAlignment="1">
      <alignment horizontal="center" vertical="center" wrapText="1"/>
    </xf>
    <xf numFmtId="3" fontId="17" fillId="5" borderId="9" xfId="0" applyNumberFormat="1" applyFont="1" applyFill="1" applyBorder="1" applyAlignment="1">
      <alignment horizontal="center" vertical="center" wrapText="1"/>
    </xf>
    <xf numFmtId="3" fontId="14" fillId="0" borderId="9" xfId="0" applyNumberFormat="1" applyFont="1" applyBorder="1" applyAlignment="1">
      <alignment horizontal="center" vertical="center" wrapText="1"/>
    </xf>
    <xf numFmtId="3" fontId="17" fillId="0" borderId="9" xfId="0" applyNumberFormat="1" applyFont="1" applyFill="1" applyBorder="1" applyAlignment="1">
      <alignment horizontal="center" vertical="center" wrapText="1"/>
    </xf>
    <xf numFmtId="3" fontId="14" fillId="0" borderId="9" xfId="0" applyNumberFormat="1" applyFont="1" applyFill="1" applyBorder="1" applyAlignment="1">
      <alignment horizontal="center" vertical="center" wrapText="1"/>
    </xf>
    <xf numFmtId="0" fontId="17" fillId="5" borderId="9" xfId="0" applyFont="1" applyFill="1" applyBorder="1" applyAlignment="1">
      <alignment horizontal="left" vertical="center" wrapText="1"/>
    </xf>
    <xf numFmtId="0" fontId="14" fillId="0" borderId="9" xfId="0" applyFont="1" applyBorder="1" applyAlignment="1">
      <alignment horizontal="center" vertical="center" wrapText="1"/>
    </xf>
    <xf numFmtId="3" fontId="14" fillId="0" borderId="10" xfId="0" applyNumberFormat="1" applyFont="1" applyBorder="1" applyAlignment="1">
      <alignment horizontal="center" vertical="center" wrapText="1"/>
    </xf>
    <xf numFmtId="3" fontId="14" fillId="0" borderId="11" xfId="0" applyNumberFormat="1" applyFont="1" applyBorder="1" applyAlignment="1">
      <alignment horizontal="center" vertical="center" wrapText="1"/>
    </xf>
    <xf numFmtId="3" fontId="14" fillId="0" borderId="12"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7" fillId="5" borderId="10" xfId="0" applyFont="1" applyFill="1" applyBorder="1" applyAlignment="1">
      <alignment horizontal="left" vertical="center" wrapText="1"/>
    </xf>
    <xf numFmtId="0" fontId="17" fillId="5" borderId="12" xfId="0" applyFont="1" applyFill="1" applyBorder="1" applyAlignment="1">
      <alignment horizontal="left" vertical="center" wrapText="1"/>
    </xf>
    <xf numFmtId="0" fontId="17" fillId="5" borderId="10" xfId="0" applyFont="1" applyFill="1" applyBorder="1" applyAlignment="1">
      <alignment vertical="center" wrapText="1"/>
    </xf>
    <xf numFmtId="0" fontId="21" fillId="0" borderId="11" xfId="0" applyFont="1" applyBorder="1" applyAlignment="1">
      <alignment vertical="center" wrapText="1"/>
    </xf>
    <xf numFmtId="0" fontId="21" fillId="0" borderId="12" xfId="0" applyFont="1" applyBorder="1" applyAlignment="1">
      <alignment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1" fillId="0" borderId="12" xfId="0" applyFont="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3" fontId="18" fillId="7" borderId="9" xfId="0" applyNumberFormat="1" applyFont="1" applyFill="1" applyBorder="1" applyAlignment="1">
      <alignment horizontal="center" vertical="center" wrapText="1"/>
    </xf>
    <xf numFmtId="3" fontId="18" fillId="7" borderId="10" xfId="0" applyNumberFormat="1" applyFont="1" applyFill="1" applyBorder="1" applyAlignment="1">
      <alignment horizontal="center" vertical="center" wrapText="1"/>
    </xf>
    <xf numFmtId="3" fontId="18" fillId="7" borderId="11" xfId="0" applyNumberFormat="1" applyFont="1" applyFill="1" applyBorder="1" applyAlignment="1">
      <alignment horizontal="center" vertical="center" wrapText="1"/>
    </xf>
    <xf numFmtId="3" fontId="18" fillId="7" borderId="12" xfId="0" applyNumberFormat="1"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18" fillId="7" borderId="10" xfId="0" applyFont="1" applyFill="1" applyBorder="1" applyAlignment="1">
      <alignment vertical="center" wrapText="1"/>
    </xf>
    <xf numFmtId="0" fontId="20" fillId="7" borderId="11" xfId="0" applyFont="1" applyFill="1" applyBorder="1" applyAlignment="1">
      <alignment vertical="center" wrapText="1"/>
    </xf>
    <xf numFmtId="0" fontId="20" fillId="7" borderId="12" xfId="0" applyFont="1" applyFill="1" applyBorder="1" applyAlignment="1">
      <alignment vertical="center" wrapText="1"/>
    </xf>
    <xf numFmtId="0" fontId="18" fillId="7" borderId="9" xfId="0" applyFont="1" applyFill="1" applyBorder="1" applyAlignment="1">
      <alignment horizontal="center" vertical="center" wrapText="1"/>
    </xf>
    <xf numFmtId="0" fontId="18" fillId="7" borderId="9" xfId="0" applyFont="1" applyFill="1" applyBorder="1" applyAlignment="1">
      <alignment horizontal="left" vertical="center" wrapText="1"/>
    </xf>
    <xf numFmtId="165" fontId="25" fillId="11" borderId="20" xfId="0" applyNumberFormat="1" applyFont="1" applyFill="1" applyBorder="1" applyAlignment="1">
      <alignment horizontal="center" vertical="center" wrapText="1"/>
    </xf>
    <xf numFmtId="165" fontId="25" fillId="11" borderId="15" xfId="0" applyNumberFormat="1" applyFont="1" applyFill="1" applyBorder="1" applyAlignment="1">
      <alignment horizontal="center" vertical="center" wrapText="1"/>
    </xf>
    <xf numFmtId="165" fontId="35" fillId="10" borderId="9" xfId="0" applyNumberFormat="1" applyFont="1" applyFill="1" applyBorder="1" applyAlignment="1">
      <alignment horizontal="center" vertical="center" wrapText="1"/>
    </xf>
    <xf numFmtId="49" fontId="16" fillId="8" borderId="22" xfId="0" applyNumberFormat="1" applyFont="1" applyFill="1" applyBorder="1" applyAlignment="1">
      <alignment horizontal="left" vertical="top" wrapText="1"/>
    </xf>
    <xf numFmtId="0" fontId="18" fillId="8" borderId="0" xfId="0" applyFont="1" applyFill="1" applyAlignment="1">
      <alignment horizontal="left" vertical="center" wrapText="1"/>
    </xf>
    <xf numFmtId="0" fontId="20" fillId="0" borderId="0" xfId="0" applyFont="1" applyAlignment="1">
      <alignment horizontal="left" vertical="center" wrapText="1"/>
    </xf>
    <xf numFmtId="0" fontId="25" fillId="0" borderId="0" xfId="0" applyFont="1" applyAlignment="1">
      <alignment horizontal="center" wrapText="1"/>
    </xf>
    <xf numFmtId="0" fontId="25" fillId="8" borderId="17" xfId="0" applyFont="1" applyFill="1" applyBorder="1" applyAlignment="1">
      <alignment horizontal="center" vertical="center" wrapText="1"/>
    </xf>
    <xf numFmtId="0" fontId="27" fillId="8" borderId="18" xfId="0"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6" fillId="0" borderId="12"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0" fontId="22" fillId="0" borderId="11" xfId="0" applyNumberFormat="1" applyFont="1" applyFill="1" applyBorder="1" applyAlignment="1">
      <alignment horizontal="center" vertical="center" wrapText="1"/>
    </xf>
    <xf numFmtId="0" fontId="22" fillId="0" borderId="12" xfId="0" applyNumberFormat="1" applyFont="1" applyFill="1" applyBorder="1" applyAlignment="1">
      <alignment horizontal="center" vertical="center" wrapText="1"/>
    </xf>
    <xf numFmtId="49" fontId="25" fillId="8" borderId="9" xfId="0" applyNumberFormat="1" applyFont="1" applyFill="1" applyBorder="1" applyAlignment="1">
      <alignment horizontal="center" vertical="center" wrapText="1"/>
    </xf>
    <xf numFmtId="49" fontId="25" fillId="8" borderId="10" xfId="0" applyNumberFormat="1" applyFont="1" applyFill="1" applyBorder="1" applyAlignment="1">
      <alignment horizontal="center" vertical="center" wrapText="1"/>
    </xf>
    <xf numFmtId="49" fontId="25" fillId="0" borderId="9" xfId="0" applyNumberFormat="1" applyFont="1" applyBorder="1" applyAlignment="1">
      <alignment horizontal="center" vertical="center" wrapText="1"/>
    </xf>
    <xf numFmtId="0" fontId="27" fillId="0" borderId="10" xfId="0" applyFont="1" applyBorder="1" applyAlignment="1">
      <alignment horizontal="center" vertical="center" wrapText="1"/>
    </xf>
    <xf numFmtId="49" fontId="24" fillId="10" borderId="9" xfId="0" applyNumberFormat="1" applyFont="1" applyFill="1" applyBorder="1" applyAlignment="1">
      <alignment horizontal="left" vertical="center" wrapText="1"/>
    </xf>
    <xf numFmtId="49" fontId="24" fillId="10" borderId="20" xfId="0" applyNumberFormat="1" applyFont="1" applyFill="1" applyBorder="1" applyAlignment="1">
      <alignment horizontal="left" vertical="center" wrapText="1"/>
    </xf>
    <xf numFmtId="0" fontId="27" fillId="10" borderId="15" xfId="0" applyFont="1" applyFill="1" applyBorder="1" applyAlignment="1">
      <alignment horizontal="left" vertical="center" wrapText="1"/>
    </xf>
    <xf numFmtId="0" fontId="24" fillId="10" borderId="20" xfId="0" applyFont="1" applyFill="1" applyBorder="1" applyAlignment="1">
      <alignment vertical="center" wrapText="1"/>
    </xf>
    <xf numFmtId="0" fontId="24" fillId="10" borderId="15" xfId="0" applyFont="1" applyFill="1" applyBorder="1" applyAlignment="1">
      <alignment vertical="center" wrapText="1"/>
    </xf>
    <xf numFmtId="0" fontId="18" fillId="0" borderId="9"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5" fillId="8" borderId="16" xfId="0" applyFont="1" applyFill="1" applyBorder="1" applyAlignment="1">
      <alignment horizontal="center" vertical="center" wrapText="1"/>
    </xf>
    <xf numFmtId="0" fontId="27" fillId="8" borderId="19" xfId="0" applyFont="1" applyFill="1" applyBorder="1" applyAlignment="1">
      <alignment vertical="center" wrapText="1"/>
    </xf>
    <xf numFmtId="0" fontId="26" fillId="10" borderId="15" xfId="0" applyFont="1" applyFill="1" applyBorder="1" applyAlignment="1">
      <alignment vertical="center" wrapText="1"/>
    </xf>
    <xf numFmtId="49" fontId="24" fillId="10" borderId="15" xfId="0" applyNumberFormat="1" applyFont="1" applyFill="1" applyBorder="1" applyAlignment="1">
      <alignment horizontal="left" vertical="center" wrapText="1"/>
    </xf>
    <xf numFmtId="3" fontId="18" fillId="0" borderId="10" xfId="0" applyNumberFormat="1" applyFont="1" applyFill="1" applyBorder="1" applyAlignment="1">
      <alignment horizontal="center" vertical="center" wrapText="1"/>
    </xf>
    <xf numFmtId="3" fontId="18" fillId="0" borderId="11" xfId="0" applyNumberFormat="1" applyFont="1" applyFill="1" applyBorder="1" applyAlignment="1">
      <alignment horizontal="center" vertical="center" wrapText="1"/>
    </xf>
    <xf numFmtId="3" fontId="18" fillId="0" borderId="12" xfId="0" applyNumberFormat="1"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8" fillId="8" borderId="12" xfId="0" applyFont="1" applyFill="1" applyBorder="1" applyAlignment="1">
      <alignment horizontal="center" vertical="center" wrapText="1"/>
    </xf>
    <xf numFmtId="1" fontId="18" fillId="0" borderId="9" xfId="0" applyNumberFormat="1" applyFont="1" applyFill="1" applyBorder="1" applyAlignment="1">
      <alignment horizontal="center" vertical="center" wrapText="1"/>
    </xf>
    <xf numFmtId="0" fontId="18" fillId="8" borderId="9" xfId="0" applyFont="1" applyFill="1" applyBorder="1" applyAlignment="1">
      <alignment horizontal="center" vertical="center" wrapText="1"/>
    </xf>
    <xf numFmtId="1" fontId="18" fillId="0" borderId="10" xfId="0" applyNumberFormat="1" applyFont="1" applyFill="1" applyBorder="1" applyAlignment="1">
      <alignment horizontal="center" vertical="center" wrapText="1"/>
    </xf>
    <xf numFmtId="1" fontId="18" fillId="0" borderId="11"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1" fontId="22" fillId="0" borderId="11" xfId="0" applyNumberFormat="1" applyFont="1" applyFill="1" applyBorder="1" applyAlignment="1">
      <alignment horizontal="center" vertical="center" wrapText="1"/>
    </xf>
    <xf numFmtId="1" fontId="22" fillId="0" borderId="9" xfId="0" applyNumberFormat="1" applyFont="1" applyFill="1" applyBorder="1" applyAlignment="1">
      <alignment horizontal="center" vertical="center" wrapText="1"/>
    </xf>
    <xf numFmtId="0" fontId="18" fillId="0" borderId="11" xfId="0" applyNumberFormat="1" applyFont="1" applyFill="1" applyBorder="1" applyAlignment="1">
      <alignment horizontal="center" vertical="center" wrapText="1"/>
    </xf>
    <xf numFmtId="165" fontId="16" fillId="8" borderId="9" xfId="0" applyNumberFormat="1" applyFont="1" applyFill="1" applyBorder="1" applyAlignment="1">
      <alignment horizontal="center" vertical="center" wrapText="1"/>
    </xf>
    <xf numFmtId="49" fontId="36" fillId="8" borderId="9" xfId="0" applyNumberFormat="1" applyFont="1" applyFill="1" applyBorder="1" applyAlignment="1">
      <alignment horizontal="right" vertical="center" wrapText="1"/>
    </xf>
    <xf numFmtId="165" fontId="36" fillId="8" borderId="9" xfId="0" applyNumberFormat="1" applyFont="1" applyFill="1" applyBorder="1" applyAlignment="1">
      <alignment horizontal="center" vertical="center" wrapText="1"/>
    </xf>
    <xf numFmtId="0" fontId="24" fillId="11" borderId="10" xfId="0" applyNumberFormat="1" applyFont="1" applyFill="1" applyBorder="1" applyAlignment="1">
      <alignment horizontal="center" vertical="center" wrapText="1"/>
    </xf>
    <xf numFmtId="0" fontId="24" fillId="11" borderId="11" xfId="0" applyNumberFormat="1" applyFont="1" applyFill="1" applyBorder="1" applyAlignment="1">
      <alignment horizontal="center" vertical="center" wrapText="1"/>
    </xf>
    <xf numFmtId="0" fontId="24" fillId="11" borderId="12" xfId="0" applyNumberFormat="1" applyFont="1" applyFill="1" applyBorder="1" applyAlignment="1">
      <alignment horizontal="center" vertical="center" wrapText="1"/>
    </xf>
    <xf numFmtId="49" fontId="16" fillId="8" borderId="10" xfId="0" applyNumberFormat="1" applyFont="1" applyFill="1" applyBorder="1" applyAlignment="1">
      <alignment horizontal="center" vertical="center" wrapText="1"/>
    </xf>
    <xf numFmtId="49" fontId="16" fillId="8" borderId="11" xfId="0" applyNumberFormat="1" applyFont="1" applyFill="1" applyBorder="1" applyAlignment="1">
      <alignment horizontal="center" vertical="center" wrapText="1"/>
    </xf>
    <xf numFmtId="49" fontId="16" fillId="8" borderId="12" xfId="0" applyNumberFormat="1" applyFont="1" applyFill="1" applyBorder="1" applyAlignment="1">
      <alignment horizontal="center" vertical="center" wrapText="1"/>
    </xf>
    <xf numFmtId="165" fontId="16" fillId="8" borderId="23" xfId="0" applyNumberFormat="1" applyFont="1" applyFill="1" applyBorder="1" applyAlignment="1">
      <alignment horizontal="center" vertical="center" wrapText="1"/>
    </xf>
    <xf numFmtId="165" fontId="16" fillId="8" borderId="21" xfId="0" applyNumberFormat="1" applyFont="1" applyFill="1" applyBorder="1" applyAlignment="1">
      <alignment horizontal="center" vertical="center" wrapText="1"/>
    </xf>
    <xf numFmtId="165" fontId="16" fillId="8" borderId="24" xfId="0" applyNumberFormat="1" applyFont="1" applyFill="1" applyBorder="1" applyAlignment="1">
      <alignment horizontal="center" vertical="center" wrapText="1"/>
    </xf>
    <xf numFmtId="165" fontId="16" fillId="8" borderId="0" xfId="0" applyNumberFormat="1" applyFont="1" applyFill="1" applyBorder="1" applyAlignment="1">
      <alignment horizontal="center" vertical="center" wrapText="1"/>
    </xf>
    <xf numFmtId="165" fontId="16" fillId="8" borderId="10" xfId="0" applyNumberFormat="1" applyFont="1" applyFill="1" applyBorder="1" applyAlignment="1">
      <alignment horizontal="center" vertical="center" wrapText="1"/>
    </xf>
    <xf numFmtId="165" fontId="16" fillId="8" borderId="12" xfId="0" applyNumberFormat="1" applyFont="1" applyFill="1" applyBorder="1" applyAlignment="1">
      <alignment horizontal="center" vertical="center" wrapText="1"/>
    </xf>
    <xf numFmtId="49" fontId="29" fillId="0" borderId="0" xfId="0" applyNumberFormat="1" applyFont="1" applyAlignment="1">
      <alignment horizontal="left" vertical="top" wrapText="1"/>
    </xf>
    <xf numFmtId="0" fontId="30" fillId="0" borderId="0" xfId="0" applyFont="1" applyAlignment="1">
      <alignment horizontal="left" wrapText="1"/>
    </xf>
    <xf numFmtId="49" fontId="16" fillId="8" borderId="0" xfId="0" applyNumberFormat="1" applyFont="1" applyFill="1" applyAlignment="1">
      <alignment horizontal="left" vertical="center" wrapText="1"/>
    </xf>
    <xf numFmtId="0" fontId="22" fillId="0" borderId="12" xfId="0" applyFont="1" applyFill="1" applyBorder="1" applyAlignment="1">
      <alignment horizontal="center" vertical="center" wrapText="1"/>
    </xf>
    <xf numFmtId="1" fontId="22" fillId="0" borderId="12" xfId="0" applyNumberFormat="1" applyFont="1" applyFill="1" applyBorder="1" applyAlignment="1">
      <alignment horizontal="center" vertical="center" wrapText="1"/>
    </xf>
    <xf numFmtId="0" fontId="18" fillId="0" borderId="12" xfId="0" applyNumberFormat="1"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12" xfId="0" applyFont="1" applyFill="1" applyBorder="1" applyAlignment="1">
      <alignment horizontal="center" vertical="center"/>
    </xf>
    <xf numFmtId="1" fontId="18" fillId="0" borderId="10" xfId="0" applyNumberFormat="1" applyFont="1" applyFill="1" applyBorder="1" applyAlignment="1">
      <alignment horizontal="center" vertical="center"/>
    </xf>
    <xf numFmtId="1" fontId="18" fillId="0" borderId="12"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Medium9"/>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91"/>
  <sheetViews>
    <sheetView view="pageBreakPreview" zoomScale="85" zoomScaleNormal="85" zoomScaleSheetLayoutView="85" workbookViewId="0">
      <pane ySplit="5" topLeftCell="A91" activePane="bottomLeft" state="frozen"/>
      <selection pane="bottomLeft" activeCell="D93" sqref="D93"/>
    </sheetView>
  </sheetViews>
  <sheetFormatPr defaultColWidth="9.109375" defaultRowHeight="13.8" x14ac:dyDescent="0.25"/>
  <cols>
    <col min="1" max="2" width="13.6640625" style="5" customWidth="1"/>
    <col min="3" max="3" width="30.109375" style="6" customWidth="1"/>
    <col min="4" max="4" width="100.44140625" style="6" customWidth="1"/>
    <col min="5" max="6" width="19.88671875" style="6" customWidth="1"/>
    <col min="7" max="16384" width="9.109375" style="6"/>
  </cols>
  <sheetData>
    <row r="1" spans="1:6" x14ac:dyDescent="0.25">
      <c r="E1" s="6" t="s">
        <v>3</v>
      </c>
    </row>
    <row r="3" spans="1:6" ht="17.399999999999999" x14ac:dyDescent="0.25">
      <c r="A3" s="233" t="s">
        <v>104</v>
      </c>
      <c r="B3" s="233"/>
      <c r="C3" s="233"/>
      <c r="D3" s="233"/>
      <c r="E3" s="233"/>
      <c r="F3" s="233"/>
    </row>
    <row r="5" spans="1:6" s="5" customFormat="1" ht="92.4" x14ac:dyDescent="0.25">
      <c r="A5" s="1" t="s">
        <v>0</v>
      </c>
      <c r="B5" s="1" t="s">
        <v>60</v>
      </c>
      <c r="C5" s="1" t="s">
        <v>295</v>
      </c>
      <c r="D5" s="1" t="s">
        <v>4</v>
      </c>
      <c r="E5" s="1" t="s">
        <v>58</v>
      </c>
      <c r="F5" s="1" t="s">
        <v>59</v>
      </c>
    </row>
    <row r="6" spans="1:6" s="5" customFormat="1" x14ac:dyDescent="0.25">
      <c r="A6" s="1"/>
      <c r="B6" s="1"/>
      <c r="C6" s="1"/>
      <c r="D6" s="7" t="s">
        <v>61</v>
      </c>
      <c r="E6" s="1"/>
      <c r="F6" s="2" t="s">
        <v>26</v>
      </c>
    </row>
    <row r="7" spans="1:6" s="5" customFormat="1" x14ac:dyDescent="0.25">
      <c r="A7" s="2"/>
      <c r="B7" s="2">
        <v>1</v>
      </c>
      <c r="C7" s="2"/>
      <c r="D7" s="8" t="s">
        <v>62</v>
      </c>
      <c r="E7" s="9"/>
      <c r="F7" s="9">
        <v>43332</v>
      </c>
    </row>
    <row r="8" spans="1:6" s="5" customFormat="1" x14ac:dyDescent="0.25">
      <c r="A8" s="2"/>
      <c r="B8" s="2">
        <v>2</v>
      </c>
      <c r="C8" s="2"/>
      <c r="D8" s="8" t="s">
        <v>63</v>
      </c>
      <c r="E8" s="9"/>
      <c r="F8" s="9">
        <v>43336</v>
      </c>
    </row>
    <row r="9" spans="1:6" s="5" customFormat="1" x14ac:dyDescent="0.25">
      <c r="A9" s="2"/>
      <c r="B9" s="2">
        <v>3</v>
      </c>
      <c r="C9" s="2"/>
      <c r="D9" s="8" t="s">
        <v>64</v>
      </c>
      <c r="E9" s="9"/>
      <c r="F9" s="9">
        <v>43340</v>
      </c>
    </row>
    <row r="10" spans="1:6" s="5" customFormat="1" x14ac:dyDescent="0.25">
      <c r="A10" s="2"/>
      <c r="B10" s="2">
        <v>4</v>
      </c>
      <c r="C10" s="2"/>
      <c r="D10" s="8" t="s">
        <v>65</v>
      </c>
      <c r="E10" s="9"/>
      <c r="F10" s="9">
        <v>43345</v>
      </c>
    </row>
    <row r="11" spans="1:6" s="5" customFormat="1" x14ac:dyDescent="0.25">
      <c r="A11" s="2"/>
      <c r="B11" s="2">
        <v>5</v>
      </c>
      <c r="C11" s="2"/>
      <c r="D11" s="8" t="s">
        <v>66</v>
      </c>
      <c r="E11" s="9"/>
      <c r="F11" s="9">
        <v>43348</v>
      </c>
    </row>
    <row r="12" spans="1:6" s="5" customFormat="1" x14ac:dyDescent="0.25">
      <c r="A12" s="2"/>
      <c r="B12" s="2">
        <v>6</v>
      </c>
      <c r="C12" s="2"/>
      <c r="D12" s="8" t="s">
        <v>67</v>
      </c>
      <c r="E12" s="9"/>
      <c r="F12" s="9">
        <v>43353</v>
      </c>
    </row>
    <row r="13" spans="1:6" s="5" customFormat="1" x14ac:dyDescent="0.25">
      <c r="A13" s="2"/>
      <c r="B13" s="2">
        <v>7</v>
      </c>
      <c r="C13" s="2"/>
      <c r="D13" s="8" t="s">
        <v>68</v>
      </c>
      <c r="E13" s="9"/>
      <c r="F13" s="9">
        <v>43356</v>
      </c>
    </row>
    <row r="14" spans="1:6" s="5" customFormat="1" x14ac:dyDescent="0.25">
      <c r="A14" s="2"/>
      <c r="B14" s="2">
        <v>8</v>
      </c>
      <c r="C14" s="2"/>
      <c r="D14" s="8" t="s">
        <v>69</v>
      </c>
      <c r="E14" s="9"/>
      <c r="F14" s="9">
        <v>43361</v>
      </c>
    </row>
    <row r="15" spans="1:6" s="5" customFormat="1" x14ac:dyDescent="0.25">
      <c r="A15" s="2"/>
      <c r="B15" s="2">
        <v>9</v>
      </c>
      <c r="C15" s="2"/>
      <c r="D15" s="8" t="s">
        <v>70</v>
      </c>
      <c r="E15" s="9"/>
      <c r="F15" s="9">
        <v>43364</v>
      </c>
    </row>
    <row r="16" spans="1:6" s="5" customFormat="1" x14ac:dyDescent="0.25">
      <c r="A16" s="2"/>
      <c r="B16" s="2">
        <v>10</v>
      </c>
      <c r="C16" s="2"/>
      <c r="D16" s="8" t="s">
        <v>71</v>
      </c>
      <c r="E16" s="9"/>
      <c r="F16" s="9">
        <v>43370</v>
      </c>
    </row>
    <row r="17" spans="1:6" s="5" customFormat="1" x14ac:dyDescent="0.25">
      <c r="A17" s="2"/>
      <c r="B17" s="2">
        <v>11</v>
      </c>
      <c r="C17" s="2"/>
      <c r="D17" s="8" t="s">
        <v>72</v>
      </c>
      <c r="E17" s="9"/>
      <c r="F17" s="9">
        <v>43374</v>
      </c>
    </row>
    <row r="18" spans="1:6" s="5" customFormat="1" x14ac:dyDescent="0.25">
      <c r="A18" s="2"/>
      <c r="B18" s="2">
        <v>12</v>
      </c>
      <c r="C18" s="2"/>
      <c r="D18" s="8" t="s">
        <v>73</v>
      </c>
      <c r="E18" s="9"/>
      <c r="F18" s="9">
        <v>43378</v>
      </c>
    </row>
    <row r="19" spans="1:6" s="5" customFormat="1" x14ac:dyDescent="0.25">
      <c r="A19" s="2"/>
      <c r="B19" s="2">
        <v>13</v>
      </c>
      <c r="C19" s="2"/>
      <c r="D19" s="8" t="s">
        <v>74</v>
      </c>
      <c r="E19" s="9"/>
      <c r="F19" s="9">
        <v>43383</v>
      </c>
    </row>
    <row r="20" spans="1:6" s="5" customFormat="1" x14ac:dyDescent="0.25">
      <c r="A20" s="2"/>
      <c r="B20" s="2">
        <v>14</v>
      </c>
      <c r="C20" s="2"/>
      <c r="D20" s="8" t="s">
        <v>75</v>
      </c>
      <c r="E20" s="9"/>
      <c r="F20" s="9">
        <v>43388</v>
      </c>
    </row>
    <row r="21" spans="1:6" s="5" customFormat="1" x14ac:dyDescent="0.25">
      <c r="A21" s="2"/>
      <c r="B21" s="2">
        <v>15</v>
      </c>
      <c r="C21" s="2"/>
      <c r="D21" s="8" t="s">
        <v>174</v>
      </c>
      <c r="E21" s="9"/>
      <c r="F21" s="9">
        <v>43301</v>
      </c>
    </row>
    <row r="22" spans="1:6" s="5" customFormat="1" x14ac:dyDescent="0.25">
      <c r="A22" s="2"/>
      <c r="B22" s="2">
        <v>16</v>
      </c>
      <c r="C22" s="2"/>
      <c r="D22" s="8" t="s">
        <v>175</v>
      </c>
      <c r="E22" s="9"/>
      <c r="F22" s="9">
        <v>43301</v>
      </c>
    </row>
    <row r="23" spans="1:6" s="5" customFormat="1" x14ac:dyDescent="0.25">
      <c r="A23" s="2"/>
      <c r="B23" s="2">
        <v>17</v>
      </c>
      <c r="C23" s="2"/>
      <c r="D23" s="8" t="s">
        <v>178</v>
      </c>
      <c r="E23" s="9">
        <v>43417</v>
      </c>
      <c r="F23" s="9">
        <v>43424</v>
      </c>
    </row>
    <row r="24" spans="1:6" s="5" customFormat="1" x14ac:dyDescent="0.25">
      <c r="A24" s="2"/>
      <c r="B24" s="2">
        <v>18</v>
      </c>
      <c r="C24" s="2"/>
      <c r="D24" s="8" t="s">
        <v>83</v>
      </c>
      <c r="E24" s="9"/>
      <c r="F24" s="9">
        <v>43358</v>
      </c>
    </row>
    <row r="25" spans="1:6" s="5" customFormat="1" x14ac:dyDescent="0.25">
      <c r="A25" s="2"/>
      <c r="B25" s="2">
        <v>19</v>
      </c>
      <c r="C25" s="2"/>
      <c r="D25" s="8" t="s">
        <v>201</v>
      </c>
      <c r="E25" s="9"/>
      <c r="F25" s="9">
        <v>43240</v>
      </c>
    </row>
    <row r="26" spans="1:6" x14ac:dyDescent="0.25">
      <c r="A26" s="10"/>
      <c r="B26" s="10"/>
      <c r="C26" s="11" t="s">
        <v>176</v>
      </c>
      <c r="D26" s="11" t="s">
        <v>41</v>
      </c>
      <c r="E26" s="12"/>
      <c r="F26" s="12"/>
    </row>
    <row r="27" spans="1:6" x14ac:dyDescent="0.25">
      <c r="A27" s="13"/>
      <c r="B27" s="13">
        <v>15.16</v>
      </c>
      <c r="C27" s="13"/>
      <c r="D27" s="14" t="s">
        <v>129</v>
      </c>
      <c r="E27" s="15">
        <v>43302</v>
      </c>
      <c r="F27" s="15">
        <v>43316</v>
      </c>
    </row>
    <row r="28" spans="1:6" x14ac:dyDescent="0.25">
      <c r="A28" s="13"/>
      <c r="B28" s="13"/>
      <c r="C28" s="13"/>
      <c r="D28" s="14" t="s">
        <v>124</v>
      </c>
      <c r="E28" s="15">
        <f>F27+1</f>
        <v>43317</v>
      </c>
      <c r="F28" s="15">
        <f>E28+15</f>
        <v>43332</v>
      </c>
    </row>
    <row r="29" spans="1:6" x14ac:dyDescent="0.25">
      <c r="A29" s="13"/>
      <c r="B29" s="13"/>
      <c r="C29" s="13"/>
      <c r="D29" s="14" t="s">
        <v>130</v>
      </c>
      <c r="E29" s="15">
        <f>F27+1</f>
        <v>43317</v>
      </c>
      <c r="F29" s="15">
        <v>43332</v>
      </c>
    </row>
    <row r="30" spans="1:6" x14ac:dyDescent="0.25">
      <c r="A30" s="13"/>
      <c r="B30" s="13"/>
      <c r="C30" s="13"/>
      <c r="D30" s="14" t="s">
        <v>76</v>
      </c>
      <c r="E30" s="15">
        <f>F28+1</f>
        <v>43333</v>
      </c>
      <c r="F30" s="15">
        <v>43358</v>
      </c>
    </row>
    <row r="31" spans="1:6" x14ac:dyDescent="0.25">
      <c r="A31" s="13"/>
      <c r="B31" s="13"/>
      <c r="C31" s="13"/>
      <c r="D31" s="14" t="s">
        <v>123</v>
      </c>
      <c r="E31" s="15">
        <f>F30+1</f>
        <v>43359</v>
      </c>
      <c r="F31" s="15">
        <f>E31+15</f>
        <v>43374</v>
      </c>
    </row>
    <row r="32" spans="1:6" x14ac:dyDescent="0.25">
      <c r="A32" s="10"/>
      <c r="B32" s="10"/>
      <c r="C32" s="11" t="s">
        <v>151</v>
      </c>
      <c r="D32" s="11" t="s">
        <v>6</v>
      </c>
      <c r="E32" s="12"/>
      <c r="F32" s="12"/>
    </row>
    <row r="33" spans="1:6" x14ac:dyDescent="0.25">
      <c r="A33" s="13"/>
      <c r="B33" s="13"/>
      <c r="C33" s="13"/>
      <c r="D33" s="14" t="s">
        <v>125</v>
      </c>
      <c r="E33" s="13" t="s">
        <v>13</v>
      </c>
      <c r="F33" s="15">
        <v>43291</v>
      </c>
    </row>
    <row r="34" spans="1:6" x14ac:dyDescent="0.25">
      <c r="A34" s="13"/>
      <c r="B34" s="13"/>
      <c r="C34" s="13"/>
      <c r="D34" s="14" t="s">
        <v>126</v>
      </c>
      <c r="E34" s="15">
        <f>F27+1</f>
        <v>43317</v>
      </c>
      <c r="F34" s="15">
        <v>43332</v>
      </c>
    </row>
    <row r="35" spans="1:6" x14ac:dyDescent="0.25">
      <c r="A35" s="13"/>
      <c r="B35" s="13"/>
      <c r="C35" s="13"/>
      <c r="D35" s="14" t="s">
        <v>132</v>
      </c>
      <c r="E35" s="15">
        <f>F34+1</f>
        <v>43333</v>
      </c>
      <c r="F35" s="15">
        <v>43358</v>
      </c>
    </row>
    <row r="36" spans="1:6" x14ac:dyDescent="0.25">
      <c r="A36" s="13"/>
      <c r="B36" s="13"/>
      <c r="C36" s="13"/>
      <c r="D36" s="14" t="s">
        <v>127</v>
      </c>
      <c r="E36" s="15">
        <f>F35+1</f>
        <v>43359</v>
      </c>
      <c r="F36" s="15">
        <f>E36+15</f>
        <v>43374</v>
      </c>
    </row>
    <row r="37" spans="1:6" x14ac:dyDescent="0.25">
      <c r="A37" s="13"/>
      <c r="B37" s="13">
        <v>17</v>
      </c>
      <c r="C37" s="13"/>
      <c r="D37" s="14" t="s">
        <v>77</v>
      </c>
      <c r="E37" s="15">
        <f>E23+1</f>
        <v>43418</v>
      </c>
      <c r="F37" s="15">
        <f>E37+12</f>
        <v>43430</v>
      </c>
    </row>
    <row r="38" spans="1:6" s="42" customFormat="1" ht="27.6" x14ac:dyDescent="0.25">
      <c r="A38" s="39"/>
      <c r="B38" s="39">
        <v>17</v>
      </c>
      <c r="C38" s="39"/>
      <c r="D38" s="40" t="s">
        <v>179</v>
      </c>
      <c r="E38" s="41">
        <v>43418</v>
      </c>
      <c r="F38" s="41">
        <v>43430</v>
      </c>
    </row>
    <row r="39" spans="1:6" s="42" customFormat="1" x14ac:dyDescent="0.25">
      <c r="A39" s="39"/>
      <c r="B39" s="39"/>
      <c r="C39" s="39"/>
      <c r="D39" s="40" t="s">
        <v>180</v>
      </c>
      <c r="E39" s="41">
        <f>F37+1</f>
        <v>43431</v>
      </c>
      <c r="F39" s="41">
        <f>E39+10</f>
        <v>43441</v>
      </c>
    </row>
    <row r="40" spans="1:6" x14ac:dyDescent="0.25">
      <c r="A40" s="13"/>
      <c r="B40" s="13"/>
      <c r="C40" s="13"/>
      <c r="D40" s="14" t="s">
        <v>7</v>
      </c>
      <c r="E40" s="15">
        <f>F37+1</f>
        <v>43431</v>
      </c>
      <c r="F40" s="15">
        <f>E40+5</f>
        <v>43436</v>
      </c>
    </row>
    <row r="41" spans="1:6" x14ac:dyDescent="0.25">
      <c r="A41" s="13"/>
      <c r="B41" s="13"/>
      <c r="C41" s="13"/>
      <c r="D41" s="14" t="s">
        <v>8</v>
      </c>
      <c r="E41" s="15">
        <f>F40+1</f>
        <v>43437</v>
      </c>
      <c r="F41" s="15">
        <f>E41+5</f>
        <v>43442</v>
      </c>
    </row>
    <row r="42" spans="1:6" x14ac:dyDescent="0.25">
      <c r="A42" s="13"/>
      <c r="B42" s="13"/>
      <c r="C42" s="13"/>
      <c r="D42" s="14" t="s">
        <v>9</v>
      </c>
      <c r="E42" s="15">
        <f>F41+1</f>
        <v>43443</v>
      </c>
      <c r="F42" s="15">
        <f>E42+4</f>
        <v>43447</v>
      </c>
    </row>
    <row r="43" spans="1:6" ht="27.6" x14ac:dyDescent="0.25">
      <c r="A43" s="13"/>
      <c r="B43" s="13"/>
      <c r="C43" s="13"/>
      <c r="D43" s="16" t="s">
        <v>10</v>
      </c>
      <c r="E43" s="15">
        <f>F42+1</f>
        <v>43448</v>
      </c>
      <c r="F43" s="15">
        <f>E43+3</f>
        <v>43451</v>
      </c>
    </row>
    <row r="44" spans="1:6" x14ac:dyDescent="0.25">
      <c r="A44" s="13"/>
      <c r="B44" s="13"/>
      <c r="C44" s="13"/>
      <c r="D44" s="16" t="s">
        <v>11</v>
      </c>
      <c r="E44" s="15">
        <f>F37+1</f>
        <v>43431</v>
      </c>
      <c r="F44" s="15">
        <f>E44+17</f>
        <v>43448</v>
      </c>
    </row>
    <row r="45" spans="1:6" s="42" customFormat="1" ht="41.4" x14ac:dyDescent="0.25">
      <c r="A45" s="39"/>
      <c r="B45" s="39"/>
      <c r="C45" s="39"/>
      <c r="D45" s="43" t="s">
        <v>181</v>
      </c>
      <c r="E45" s="41">
        <f>F37+1</f>
        <v>43431</v>
      </c>
      <c r="F45" s="41">
        <f>E45+70</f>
        <v>43501</v>
      </c>
    </row>
    <row r="46" spans="1:6" s="42" customFormat="1" x14ac:dyDescent="0.25">
      <c r="A46" s="39"/>
      <c r="B46" s="39"/>
      <c r="C46" s="39"/>
      <c r="D46" s="43" t="s">
        <v>182</v>
      </c>
      <c r="E46" s="41">
        <f>F45+1</f>
        <v>43502</v>
      </c>
      <c r="F46" s="41">
        <f>E46+10</f>
        <v>43512</v>
      </c>
    </row>
    <row r="47" spans="1:6" s="42" customFormat="1" ht="27.6" x14ac:dyDescent="0.25">
      <c r="A47" s="39"/>
      <c r="B47" s="39"/>
      <c r="C47" s="39"/>
      <c r="D47" s="43" t="s">
        <v>183</v>
      </c>
      <c r="E47" s="41">
        <f>F38+1</f>
        <v>43431</v>
      </c>
      <c r="F47" s="41">
        <f>E47+50</f>
        <v>43481</v>
      </c>
    </row>
    <row r="48" spans="1:6" x14ac:dyDescent="0.25">
      <c r="A48" s="13"/>
      <c r="B48" s="13"/>
      <c r="C48" s="13"/>
      <c r="D48" s="16" t="s">
        <v>12</v>
      </c>
      <c r="E48" s="15">
        <f>F44+1</f>
        <v>43449</v>
      </c>
      <c r="F48" s="15">
        <f>E48+122</f>
        <v>43571</v>
      </c>
    </row>
    <row r="49" spans="1:6" x14ac:dyDescent="0.25">
      <c r="A49" s="10"/>
      <c r="B49" s="10"/>
      <c r="C49" s="11" t="s">
        <v>149</v>
      </c>
      <c r="D49" s="11" t="s">
        <v>14</v>
      </c>
      <c r="E49" s="12"/>
      <c r="F49" s="12"/>
    </row>
    <row r="50" spans="1:6" x14ac:dyDescent="0.25">
      <c r="A50" s="13"/>
      <c r="B50" s="13"/>
      <c r="C50" s="13"/>
      <c r="D50" s="14" t="s">
        <v>139</v>
      </c>
      <c r="E50" s="13" t="s">
        <v>13</v>
      </c>
      <c r="F50" s="15">
        <v>43291</v>
      </c>
    </row>
    <row r="51" spans="1:6" x14ac:dyDescent="0.25">
      <c r="A51" s="13"/>
      <c r="B51" s="13"/>
      <c r="C51" s="13"/>
      <c r="D51" s="14" t="s">
        <v>15</v>
      </c>
      <c r="E51" s="13" t="s">
        <v>13</v>
      </c>
      <c r="F51" s="15">
        <v>43252</v>
      </c>
    </row>
    <row r="52" spans="1:6" x14ac:dyDescent="0.25">
      <c r="A52" s="13"/>
      <c r="B52" s="13"/>
      <c r="C52" s="13"/>
      <c r="D52" s="14" t="s">
        <v>131</v>
      </c>
      <c r="E52" s="15">
        <f>F27+1</f>
        <v>43317</v>
      </c>
      <c r="F52" s="15">
        <v>43332</v>
      </c>
    </row>
    <row r="53" spans="1:6" x14ac:dyDescent="0.25">
      <c r="A53" s="13"/>
      <c r="B53" s="13"/>
      <c r="C53" s="13"/>
      <c r="D53" s="14" t="s">
        <v>132</v>
      </c>
      <c r="E53" s="15">
        <f>F52+1</f>
        <v>43333</v>
      </c>
      <c r="F53" s="15">
        <v>43358</v>
      </c>
    </row>
    <row r="54" spans="1:6" x14ac:dyDescent="0.25">
      <c r="A54" s="13"/>
      <c r="B54" s="13"/>
      <c r="C54" s="13"/>
      <c r="D54" s="14" t="s">
        <v>128</v>
      </c>
      <c r="E54" s="15">
        <f>F53+1</f>
        <v>43359</v>
      </c>
      <c r="F54" s="15">
        <f>E54+15</f>
        <v>43374</v>
      </c>
    </row>
    <row r="55" spans="1:6" x14ac:dyDescent="0.25">
      <c r="A55" s="13"/>
      <c r="B55" s="13">
        <v>17</v>
      </c>
      <c r="C55" s="13"/>
      <c r="D55" s="14" t="s">
        <v>78</v>
      </c>
      <c r="E55" s="15">
        <f>E23+1</f>
        <v>43418</v>
      </c>
      <c r="F55" s="15">
        <f>E55+12</f>
        <v>43430</v>
      </c>
    </row>
    <row r="56" spans="1:6" s="42" customFormat="1" ht="27.6" x14ac:dyDescent="0.25">
      <c r="A56" s="39"/>
      <c r="B56" s="39"/>
      <c r="C56" s="39"/>
      <c r="D56" s="40" t="s">
        <v>184</v>
      </c>
      <c r="E56" s="41">
        <f>F55+1</f>
        <v>43431</v>
      </c>
      <c r="F56" s="41">
        <f>E56+10</f>
        <v>43441</v>
      </c>
    </row>
    <row r="57" spans="1:6" x14ac:dyDescent="0.25">
      <c r="A57" s="13"/>
      <c r="B57" s="13"/>
      <c r="C57" s="13"/>
      <c r="D57" s="14" t="s">
        <v>16</v>
      </c>
      <c r="E57" s="15">
        <f>F55+1</f>
        <v>43431</v>
      </c>
      <c r="F57" s="15">
        <f>E57+4</f>
        <v>43435</v>
      </c>
    </row>
    <row r="58" spans="1:6" x14ac:dyDescent="0.25">
      <c r="A58" s="13"/>
      <c r="B58" s="13"/>
      <c r="C58" s="13"/>
      <c r="D58" s="14" t="s">
        <v>17</v>
      </c>
      <c r="E58" s="15">
        <f>F57+1</f>
        <v>43436</v>
      </c>
      <c r="F58" s="15">
        <f>E58+4</f>
        <v>43440</v>
      </c>
    </row>
    <row r="59" spans="1:6" x14ac:dyDescent="0.25">
      <c r="A59" s="13"/>
      <c r="B59" s="13"/>
      <c r="C59" s="13"/>
      <c r="D59" s="14" t="s">
        <v>18</v>
      </c>
      <c r="E59" s="15">
        <f>F58+1</f>
        <v>43441</v>
      </c>
      <c r="F59" s="15">
        <f>E59+5</f>
        <v>43446</v>
      </c>
    </row>
    <row r="60" spans="1:6" ht="27.6" x14ac:dyDescent="0.25">
      <c r="A60" s="13"/>
      <c r="B60" s="13"/>
      <c r="C60" s="13"/>
      <c r="D60" s="16" t="s">
        <v>19</v>
      </c>
      <c r="E60" s="15">
        <f>F59+1</f>
        <v>43447</v>
      </c>
      <c r="F60" s="15">
        <f>E60+3</f>
        <v>43450</v>
      </c>
    </row>
    <row r="61" spans="1:6" x14ac:dyDescent="0.25">
      <c r="A61" s="10"/>
      <c r="B61" s="10"/>
      <c r="C61" s="11" t="s">
        <v>150</v>
      </c>
      <c r="D61" s="11" t="s">
        <v>138</v>
      </c>
      <c r="E61" s="12"/>
      <c r="F61" s="12"/>
    </row>
    <row r="62" spans="1:6" x14ac:dyDescent="0.25">
      <c r="A62" s="13"/>
      <c r="B62" s="13"/>
      <c r="C62" s="13"/>
      <c r="D62" s="16" t="s">
        <v>140</v>
      </c>
      <c r="E62" s="13" t="s">
        <v>13</v>
      </c>
      <c r="F62" s="15">
        <v>43291</v>
      </c>
    </row>
    <row r="63" spans="1:6" x14ac:dyDescent="0.25">
      <c r="A63" s="13"/>
      <c r="B63" s="13"/>
      <c r="C63" s="13"/>
      <c r="D63" s="16" t="s">
        <v>141</v>
      </c>
      <c r="E63" s="15">
        <f>F27+1</f>
        <v>43317</v>
      </c>
      <c r="F63" s="15">
        <f>E63+15</f>
        <v>43332</v>
      </c>
    </row>
    <row r="64" spans="1:6" x14ac:dyDescent="0.25">
      <c r="A64" s="13"/>
      <c r="B64" s="13"/>
      <c r="C64" s="13"/>
      <c r="D64" s="16" t="s">
        <v>142</v>
      </c>
      <c r="E64" s="15">
        <f>F63+1</f>
        <v>43333</v>
      </c>
      <c r="F64" s="15">
        <v>43358</v>
      </c>
    </row>
    <row r="65" spans="1:6" x14ac:dyDescent="0.25">
      <c r="A65" s="13"/>
      <c r="B65" s="13"/>
      <c r="C65" s="13"/>
      <c r="D65" s="16" t="s">
        <v>143</v>
      </c>
      <c r="E65" s="15">
        <f>F64+1</f>
        <v>43359</v>
      </c>
      <c r="F65" s="15">
        <f>E65+15</f>
        <v>43374</v>
      </c>
    </row>
    <row r="66" spans="1:6" x14ac:dyDescent="0.25">
      <c r="A66" s="13"/>
      <c r="B66" s="13">
        <v>17</v>
      </c>
      <c r="C66" s="13"/>
      <c r="D66" s="16" t="s">
        <v>144</v>
      </c>
      <c r="E66" s="15">
        <f>E23+1</f>
        <v>43418</v>
      </c>
      <c r="F66" s="15">
        <f>E66+12</f>
        <v>43430</v>
      </c>
    </row>
    <row r="67" spans="1:6" x14ac:dyDescent="0.25">
      <c r="A67" s="13"/>
      <c r="B67" s="13"/>
      <c r="C67" s="13"/>
      <c r="D67" s="16" t="s">
        <v>145</v>
      </c>
      <c r="E67" s="15">
        <f>F66+1</f>
        <v>43431</v>
      </c>
      <c r="F67" s="15">
        <f>E67+4</f>
        <v>43435</v>
      </c>
    </row>
    <row r="68" spans="1:6" x14ac:dyDescent="0.25">
      <c r="A68" s="13"/>
      <c r="B68" s="13"/>
      <c r="C68" s="13"/>
      <c r="D68" s="16" t="s">
        <v>146</v>
      </c>
      <c r="E68" s="15">
        <f>F67+1</f>
        <v>43436</v>
      </c>
      <c r="F68" s="15">
        <f>E68+4</f>
        <v>43440</v>
      </c>
    </row>
    <row r="69" spans="1:6" x14ac:dyDescent="0.25">
      <c r="A69" s="13"/>
      <c r="B69" s="13"/>
      <c r="C69" s="13"/>
      <c r="D69" s="16" t="s">
        <v>147</v>
      </c>
      <c r="E69" s="15">
        <f>F68+1</f>
        <v>43441</v>
      </c>
      <c r="F69" s="15">
        <f>E69+5</f>
        <v>43446</v>
      </c>
    </row>
    <row r="70" spans="1:6" ht="27.6" x14ac:dyDescent="0.25">
      <c r="A70" s="13"/>
      <c r="B70" s="13"/>
      <c r="C70" s="13"/>
      <c r="D70" s="16" t="s">
        <v>148</v>
      </c>
      <c r="E70" s="15">
        <f>F69+1</f>
        <v>43447</v>
      </c>
      <c r="F70" s="15">
        <f>E70+3</f>
        <v>43450</v>
      </c>
    </row>
    <row r="71" spans="1:6" x14ac:dyDescent="0.25">
      <c r="A71" s="10"/>
      <c r="B71" s="10"/>
      <c r="C71" s="11" t="s">
        <v>152</v>
      </c>
      <c r="D71" s="11" t="s">
        <v>134</v>
      </c>
      <c r="E71" s="12"/>
      <c r="F71" s="12"/>
    </row>
    <row r="72" spans="1:6" x14ac:dyDescent="0.25">
      <c r="A72" s="13"/>
      <c r="B72" s="13"/>
      <c r="C72" s="13"/>
      <c r="D72" s="16" t="s">
        <v>135</v>
      </c>
      <c r="E72" s="15">
        <v>43317</v>
      </c>
      <c r="F72" s="15">
        <v>43332</v>
      </c>
    </row>
    <row r="73" spans="1:6" x14ac:dyDescent="0.25">
      <c r="A73" s="13"/>
      <c r="B73" s="30" t="s">
        <v>137</v>
      </c>
      <c r="C73" s="13"/>
      <c r="D73" s="16" t="s">
        <v>136</v>
      </c>
      <c r="E73" s="15">
        <f>F7+5</f>
        <v>43337</v>
      </c>
      <c r="F73" s="15">
        <f>F20+15</f>
        <v>43403</v>
      </c>
    </row>
    <row r="74" spans="1:6" x14ac:dyDescent="0.25">
      <c r="A74" s="13"/>
      <c r="B74" s="13">
        <v>18</v>
      </c>
      <c r="C74" s="13"/>
      <c r="D74" s="16" t="s">
        <v>171</v>
      </c>
      <c r="E74" s="15">
        <f>F24+1</f>
        <v>43359</v>
      </c>
      <c r="F74" s="15">
        <f>E74+20</f>
        <v>43379</v>
      </c>
    </row>
    <row r="75" spans="1:6" ht="27.6" x14ac:dyDescent="0.25">
      <c r="A75" s="13"/>
      <c r="B75" s="13"/>
      <c r="C75" s="13"/>
      <c r="D75" s="16" t="s">
        <v>172</v>
      </c>
      <c r="E75" s="15">
        <f>F72+1</f>
        <v>43333</v>
      </c>
      <c r="F75" s="15">
        <f>E75+20</f>
        <v>43353</v>
      </c>
    </row>
    <row r="76" spans="1:6" x14ac:dyDescent="0.25">
      <c r="A76" s="13"/>
      <c r="B76" s="13"/>
      <c r="C76" s="13"/>
      <c r="D76" s="16" t="s">
        <v>173</v>
      </c>
      <c r="E76" s="15">
        <v>43419</v>
      </c>
      <c r="F76" s="15">
        <v>43430</v>
      </c>
    </row>
    <row r="77" spans="1:6" x14ac:dyDescent="0.25">
      <c r="A77" s="10"/>
      <c r="B77" s="10"/>
      <c r="C77" s="11" t="s">
        <v>150</v>
      </c>
      <c r="D77" s="155" t="s">
        <v>82</v>
      </c>
      <c r="E77" s="12"/>
      <c r="F77" s="12"/>
    </row>
    <row r="78" spans="1:6" s="34" customFormat="1" x14ac:dyDescent="0.25">
      <c r="A78" s="31"/>
      <c r="B78" s="31"/>
      <c r="C78" s="32"/>
      <c r="D78" s="16" t="s">
        <v>156</v>
      </c>
      <c r="E78" s="33"/>
      <c r="F78" s="15">
        <v>43313</v>
      </c>
    </row>
    <row r="79" spans="1:6" s="34" customFormat="1" x14ac:dyDescent="0.25">
      <c r="A79" s="31"/>
      <c r="B79" s="31"/>
      <c r="C79" s="32"/>
      <c r="D79" s="16" t="s">
        <v>157</v>
      </c>
      <c r="E79" s="15">
        <v>43317</v>
      </c>
      <c r="F79" s="15">
        <v>43332</v>
      </c>
    </row>
    <row r="80" spans="1:6" x14ac:dyDescent="0.25">
      <c r="A80" s="13"/>
      <c r="B80" s="30" t="s">
        <v>137</v>
      </c>
      <c r="C80" s="13"/>
      <c r="D80" s="14" t="s">
        <v>218</v>
      </c>
      <c r="E80" s="15">
        <f>F7+5</f>
        <v>43337</v>
      </c>
      <c r="F80" s="15">
        <v>43393</v>
      </c>
    </row>
    <row r="81" spans="1:6" x14ac:dyDescent="0.25">
      <c r="A81" s="13"/>
      <c r="B81" s="13">
        <v>17</v>
      </c>
      <c r="C81" s="13"/>
      <c r="D81" s="14" t="s">
        <v>158</v>
      </c>
      <c r="E81" s="15">
        <f>E23+1</f>
        <v>43418</v>
      </c>
      <c r="F81" s="15">
        <f>E81+20</f>
        <v>43438</v>
      </c>
    </row>
    <row r="82" spans="1:6" x14ac:dyDescent="0.25">
      <c r="A82" s="10"/>
      <c r="B82" s="10"/>
      <c r="C82" s="11" t="s">
        <v>150</v>
      </c>
      <c r="D82" s="155" t="s">
        <v>84</v>
      </c>
      <c r="E82" s="12"/>
      <c r="F82" s="12"/>
    </row>
    <row r="83" spans="1:6" s="37" customFormat="1" x14ac:dyDescent="0.25">
      <c r="A83" s="35"/>
      <c r="B83" s="35"/>
      <c r="C83" s="36"/>
      <c r="D83" s="38" t="s">
        <v>159</v>
      </c>
      <c r="E83" s="33"/>
      <c r="F83" s="15">
        <v>43313</v>
      </c>
    </row>
    <row r="84" spans="1:6" s="37" customFormat="1" x14ac:dyDescent="0.25">
      <c r="A84" s="35"/>
      <c r="B84" s="35"/>
      <c r="C84" s="36"/>
      <c r="D84" s="38" t="s">
        <v>160</v>
      </c>
      <c r="E84" s="15">
        <v>43317</v>
      </c>
      <c r="F84" s="15">
        <v>43332</v>
      </c>
    </row>
    <row r="85" spans="1:6" x14ac:dyDescent="0.25">
      <c r="A85" s="13"/>
      <c r="B85" s="30" t="s">
        <v>137</v>
      </c>
      <c r="C85" s="13"/>
      <c r="D85" s="14" t="s">
        <v>219</v>
      </c>
      <c r="E85" s="15">
        <f>F7+5</f>
        <v>43337</v>
      </c>
      <c r="F85" s="15">
        <v>43393</v>
      </c>
    </row>
    <row r="86" spans="1:6" x14ac:dyDescent="0.25">
      <c r="A86" s="13"/>
      <c r="B86" s="13">
        <v>17</v>
      </c>
      <c r="C86" s="13"/>
      <c r="D86" s="14" t="s">
        <v>165</v>
      </c>
      <c r="E86" s="15">
        <f>E23+1</f>
        <v>43418</v>
      </c>
      <c r="F86" s="15">
        <f>E86+20</f>
        <v>43438</v>
      </c>
    </row>
    <row r="87" spans="1:6" x14ac:dyDescent="0.25">
      <c r="A87" s="10"/>
      <c r="B87" s="10"/>
      <c r="C87" s="11" t="s">
        <v>150</v>
      </c>
      <c r="D87" s="155" t="s">
        <v>85</v>
      </c>
      <c r="E87" s="12"/>
      <c r="F87" s="12"/>
    </row>
    <row r="88" spans="1:6" s="34" customFormat="1" x14ac:dyDescent="0.25">
      <c r="A88" s="31"/>
      <c r="B88" s="31"/>
      <c r="C88" s="32"/>
      <c r="D88" s="16" t="s">
        <v>161</v>
      </c>
      <c r="E88" s="33"/>
      <c r="F88" s="15">
        <v>43313</v>
      </c>
    </row>
    <row r="89" spans="1:6" s="34" customFormat="1" x14ac:dyDescent="0.25">
      <c r="A89" s="31"/>
      <c r="B89" s="31"/>
      <c r="C89" s="32"/>
      <c r="D89" s="16" t="s">
        <v>162</v>
      </c>
      <c r="E89" s="15">
        <v>43317</v>
      </c>
      <c r="F89" s="15">
        <v>43332</v>
      </c>
    </row>
    <row r="90" spans="1:6" x14ac:dyDescent="0.25">
      <c r="A90" s="13"/>
      <c r="B90" s="30" t="s">
        <v>137</v>
      </c>
      <c r="C90" s="13"/>
      <c r="D90" s="14" t="s">
        <v>220</v>
      </c>
      <c r="E90" s="15">
        <f>F7+3</f>
        <v>43335</v>
      </c>
      <c r="F90" s="15">
        <f>F23+30</f>
        <v>43454</v>
      </c>
    </row>
    <row r="91" spans="1:6" x14ac:dyDescent="0.25">
      <c r="A91" s="13"/>
      <c r="B91" s="13">
        <v>17</v>
      </c>
      <c r="C91" s="13"/>
      <c r="D91" s="14" t="s">
        <v>166</v>
      </c>
      <c r="E91" s="15">
        <f>E23+1</f>
        <v>43418</v>
      </c>
      <c r="F91" s="15">
        <f>E91+20</f>
        <v>43438</v>
      </c>
    </row>
    <row r="92" spans="1:6" x14ac:dyDescent="0.25">
      <c r="A92" s="10"/>
      <c r="B92" s="10"/>
      <c r="C92" s="11" t="s">
        <v>150</v>
      </c>
      <c r="D92" s="155" t="s">
        <v>86</v>
      </c>
      <c r="E92" s="12"/>
      <c r="F92" s="12"/>
    </row>
    <row r="93" spans="1:6" s="34" customFormat="1" ht="15" customHeight="1" x14ac:dyDescent="0.25">
      <c r="A93" s="31"/>
      <c r="B93" s="31"/>
      <c r="C93" s="32"/>
      <c r="D93" s="16" t="s">
        <v>163</v>
      </c>
      <c r="E93" s="33"/>
      <c r="F93" s="15">
        <v>43313</v>
      </c>
    </row>
    <row r="94" spans="1:6" s="34" customFormat="1" x14ac:dyDescent="0.25">
      <c r="A94" s="31"/>
      <c r="B94" s="31"/>
      <c r="C94" s="32"/>
      <c r="D94" s="16" t="s">
        <v>164</v>
      </c>
      <c r="E94" s="15">
        <v>43317</v>
      </c>
      <c r="F94" s="15">
        <v>43332</v>
      </c>
    </row>
    <row r="95" spans="1:6" x14ac:dyDescent="0.25">
      <c r="A95" s="13"/>
      <c r="B95" s="30" t="s">
        <v>137</v>
      </c>
      <c r="C95" s="13"/>
      <c r="D95" s="14" t="s">
        <v>221</v>
      </c>
      <c r="E95" s="15">
        <f>F7+3</f>
        <v>43335</v>
      </c>
      <c r="F95" s="15">
        <f>F23+30</f>
        <v>43454</v>
      </c>
    </row>
    <row r="96" spans="1:6" x14ac:dyDescent="0.25">
      <c r="A96" s="13"/>
      <c r="B96" s="13">
        <v>17</v>
      </c>
      <c r="C96" s="13"/>
      <c r="D96" s="14" t="s">
        <v>170</v>
      </c>
      <c r="E96" s="15">
        <f>E23+1</f>
        <v>43418</v>
      </c>
      <c r="F96" s="15">
        <f>E96+20</f>
        <v>43438</v>
      </c>
    </row>
    <row r="97" spans="1:6" x14ac:dyDescent="0.25">
      <c r="A97" s="10"/>
      <c r="B97" s="10"/>
      <c r="C97" s="11" t="s">
        <v>176</v>
      </c>
      <c r="D97" s="11" t="s">
        <v>155</v>
      </c>
      <c r="E97" s="12"/>
      <c r="F97" s="12"/>
    </row>
    <row r="98" spans="1:6" x14ac:dyDescent="0.25">
      <c r="A98" s="13"/>
      <c r="B98" s="13"/>
      <c r="C98" s="13"/>
      <c r="D98" s="16" t="s">
        <v>153</v>
      </c>
      <c r="E98" s="15" t="s">
        <v>13</v>
      </c>
      <c r="F98" s="15">
        <v>43291</v>
      </c>
    </row>
    <row r="99" spans="1:6" x14ac:dyDescent="0.25">
      <c r="A99" s="13"/>
      <c r="B99" s="13"/>
      <c r="C99" s="13"/>
      <c r="D99" s="16" t="s">
        <v>133</v>
      </c>
      <c r="E99" s="15">
        <f>F27+1</f>
        <v>43317</v>
      </c>
      <c r="F99" s="15">
        <f>E99+15</f>
        <v>43332</v>
      </c>
    </row>
    <row r="100" spans="1:6" x14ac:dyDescent="0.25">
      <c r="A100" s="13"/>
      <c r="B100" s="13"/>
      <c r="C100" s="13"/>
      <c r="D100" s="16" t="s">
        <v>80</v>
      </c>
      <c r="E100" s="15">
        <f>F99+1</f>
        <v>43333</v>
      </c>
      <c r="F100" s="15">
        <f>E100+20</f>
        <v>43353</v>
      </c>
    </row>
    <row r="101" spans="1:6" x14ac:dyDescent="0.25">
      <c r="A101" s="13"/>
      <c r="B101" s="13">
        <v>17</v>
      </c>
      <c r="C101" s="13"/>
      <c r="D101" s="16" t="s">
        <v>154</v>
      </c>
      <c r="E101" s="15">
        <f>E23+1</f>
        <v>43418</v>
      </c>
      <c r="F101" s="15">
        <f>E101+20</f>
        <v>43438</v>
      </c>
    </row>
    <row r="102" spans="1:6" x14ac:dyDescent="0.25">
      <c r="A102" s="10"/>
      <c r="B102" s="10"/>
      <c r="C102" s="11" t="s">
        <v>176</v>
      </c>
      <c r="D102" s="11" t="s">
        <v>22</v>
      </c>
      <c r="E102" s="12"/>
      <c r="F102" s="12"/>
    </row>
    <row r="103" spans="1:6" x14ac:dyDescent="0.25">
      <c r="A103" s="17"/>
      <c r="B103" s="17"/>
      <c r="C103" s="18"/>
      <c r="D103" s="18" t="s">
        <v>23</v>
      </c>
      <c r="E103" s="19"/>
      <c r="F103" s="19"/>
    </row>
    <row r="104" spans="1:6" x14ac:dyDescent="0.25">
      <c r="A104" s="13"/>
      <c r="B104" s="13">
        <v>19</v>
      </c>
      <c r="C104" s="13"/>
      <c r="D104" s="16" t="s">
        <v>90</v>
      </c>
      <c r="E104" s="20">
        <v>1</v>
      </c>
      <c r="F104" s="20">
        <v>11</v>
      </c>
    </row>
    <row r="105" spans="1:6" x14ac:dyDescent="0.25">
      <c r="A105" s="13"/>
      <c r="B105" s="13">
        <v>19</v>
      </c>
      <c r="C105" s="13"/>
      <c r="D105" s="16" t="s">
        <v>91</v>
      </c>
      <c r="E105" s="20">
        <v>12</v>
      </c>
      <c r="F105" s="20">
        <v>22</v>
      </c>
    </row>
    <row r="106" spans="1:6" x14ac:dyDescent="0.25">
      <c r="A106" s="13"/>
      <c r="B106" s="13">
        <v>19</v>
      </c>
      <c r="C106" s="13"/>
      <c r="D106" s="16" t="s">
        <v>103</v>
      </c>
      <c r="E106" s="20">
        <v>23</v>
      </c>
      <c r="F106" s="20">
        <v>33</v>
      </c>
    </row>
    <row r="107" spans="1:6" x14ac:dyDescent="0.25">
      <c r="A107" s="13"/>
      <c r="B107" s="13">
        <v>19</v>
      </c>
      <c r="C107" s="13"/>
      <c r="D107" s="16" t="s">
        <v>92</v>
      </c>
      <c r="E107" s="20">
        <v>34</v>
      </c>
      <c r="F107" s="20">
        <v>44</v>
      </c>
    </row>
    <row r="108" spans="1:6" x14ac:dyDescent="0.25">
      <c r="A108" s="13"/>
      <c r="B108" s="13">
        <v>19</v>
      </c>
      <c r="C108" s="13"/>
      <c r="D108" s="16" t="s">
        <v>93</v>
      </c>
      <c r="E108" s="20">
        <v>45</v>
      </c>
      <c r="F108" s="20">
        <v>55</v>
      </c>
    </row>
    <row r="109" spans="1:6" x14ac:dyDescent="0.25">
      <c r="A109" s="13"/>
      <c r="B109" s="13">
        <v>19</v>
      </c>
      <c r="C109" s="13"/>
      <c r="D109" s="16" t="s">
        <v>94</v>
      </c>
      <c r="E109" s="20">
        <v>56</v>
      </c>
      <c r="F109" s="20">
        <v>66</v>
      </c>
    </row>
    <row r="110" spans="1:6" x14ac:dyDescent="0.25">
      <c r="A110" s="13"/>
      <c r="B110" s="13">
        <v>19</v>
      </c>
      <c r="C110" s="13"/>
      <c r="D110" s="16" t="s">
        <v>95</v>
      </c>
      <c r="E110" s="20">
        <v>67</v>
      </c>
      <c r="F110" s="20">
        <v>77</v>
      </c>
    </row>
    <row r="111" spans="1:6" x14ac:dyDescent="0.25">
      <c r="A111" s="13"/>
      <c r="B111" s="13">
        <v>19</v>
      </c>
      <c r="C111" s="13"/>
      <c r="D111" s="16" t="s">
        <v>87</v>
      </c>
      <c r="E111" s="20">
        <v>34</v>
      </c>
      <c r="F111" s="20">
        <v>44</v>
      </c>
    </row>
    <row r="112" spans="1:6" x14ac:dyDescent="0.25">
      <c r="A112" s="13"/>
      <c r="B112" s="13">
        <v>19</v>
      </c>
      <c r="C112" s="13"/>
      <c r="D112" s="16" t="s">
        <v>88</v>
      </c>
      <c r="E112" s="20">
        <v>45</v>
      </c>
      <c r="F112" s="20">
        <v>55</v>
      </c>
    </row>
    <row r="113" spans="1:6" x14ac:dyDescent="0.25">
      <c r="A113" s="17"/>
      <c r="B113" s="17"/>
      <c r="C113" s="18"/>
      <c r="D113" s="18" t="s">
        <v>24</v>
      </c>
      <c r="E113" s="21"/>
      <c r="F113" s="21"/>
    </row>
    <row r="114" spans="1:6" x14ac:dyDescent="0.25">
      <c r="A114" s="13"/>
      <c r="B114" s="13">
        <v>19</v>
      </c>
      <c r="C114" s="13"/>
      <c r="D114" s="16" t="s">
        <v>96</v>
      </c>
      <c r="E114" s="20">
        <v>1</v>
      </c>
      <c r="F114" s="20">
        <v>11</v>
      </c>
    </row>
    <row r="115" spans="1:6" x14ac:dyDescent="0.25">
      <c r="A115" s="13"/>
      <c r="B115" s="13">
        <v>19</v>
      </c>
      <c r="C115" s="13"/>
      <c r="D115" s="16" t="s">
        <v>97</v>
      </c>
      <c r="E115" s="20">
        <v>12</v>
      </c>
      <c r="F115" s="20">
        <v>22</v>
      </c>
    </row>
    <row r="116" spans="1:6" x14ac:dyDescent="0.25">
      <c r="A116" s="13"/>
      <c r="B116" s="13">
        <v>19</v>
      </c>
      <c r="C116" s="13"/>
      <c r="D116" s="16" t="s">
        <v>98</v>
      </c>
      <c r="E116" s="20">
        <v>23</v>
      </c>
      <c r="F116" s="20">
        <v>33</v>
      </c>
    </row>
    <row r="117" spans="1:6" x14ac:dyDescent="0.25">
      <c r="A117" s="13"/>
      <c r="B117" s="13">
        <v>19</v>
      </c>
      <c r="C117" s="13"/>
      <c r="D117" s="16" t="s">
        <v>99</v>
      </c>
      <c r="E117" s="20">
        <v>34</v>
      </c>
      <c r="F117" s="20">
        <v>44</v>
      </c>
    </row>
    <row r="118" spans="1:6" x14ac:dyDescent="0.25">
      <c r="A118" s="13"/>
      <c r="B118" s="13">
        <v>19</v>
      </c>
      <c r="C118" s="13"/>
      <c r="D118" s="16" t="s">
        <v>100</v>
      </c>
      <c r="E118" s="20">
        <v>45</v>
      </c>
      <c r="F118" s="20">
        <v>55</v>
      </c>
    </row>
    <row r="119" spans="1:6" x14ac:dyDescent="0.25">
      <c r="A119" s="13"/>
      <c r="B119" s="13">
        <v>19</v>
      </c>
      <c r="C119" s="13"/>
      <c r="D119" s="16" t="s">
        <v>101</v>
      </c>
      <c r="E119" s="20">
        <v>56</v>
      </c>
      <c r="F119" s="20">
        <v>66</v>
      </c>
    </row>
    <row r="120" spans="1:6" x14ac:dyDescent="0.25">
      <c r="A120" s="13"/>
      <c r="B120" s="13">
        <v>19</v>
      </c>
      <c r="C120" s="13"/>
      <c r="D120" s="16" t="s">
        <v>102</v>
      </c>
      <c r="E120" s="20">
        <v>67</v>
      </c>
      <c r="F120" s="20">
        <v>77</v>
      </c>
    </row>
    <row r="121" spans="1:6" x14ac:dyDescent="0.25">
      <c r="A121" s="13"/>
      <c r="B121" s="13">
        <v>19</v>
      </c>
      <c r="C121" s="13"/>
      <c r="D121" s="16" t="s">
        <v>89</v>
      </c>
      <c r="E121" s="20">
        <v>34</v>
      </c>
      <c r="F121" s="20">
        <v>44</v>
      </c>
    </row>
    <row r="122" spans="1:6" x14ac:dyDescent="0.25">
      <c r="A122" s="10"/>
      <c r="B122" s="10"/>
      <c r="C122" s="11" t="s">
        <v>176</v>
      </c>
      <c r="D122" s="11" t="s">
        <v>25</v>
      </c>
      <c r="E122" s="12"/>
      <c r="F122" s="12"/>
    </row>
    <row r="123" spans="1:6" x14ac:dyDescent="0.25">
      <c r="A123" s="17"/>
      <c r="B123" s="17"/>
      <c r="C123" s="18"/>
      <c r="D123" s="18" t="s">
        <v>23</v>
      </c>
      <c r="E123" s="19">
        <f>MIN(E124:E130)</f>
        <v>43333</v>
      </c>
      <c r="F123" s="19">
        <f>MAX(F124:F130)</f>
        <v>43363</v>
      </c>
    </row>
    <row r="124" spans="1:6" x14ac:dyDescent="0.25">
      <c r="A124" s="13"/>
      <c r="B124" s="13">
        <v>1</v>
      </c>
      <c r="C124" s="13"/>
      <c r="D124" s="16" t="s">
        <v>27</v>
      </c>
      <c r="E124" s="15">
        <f>F7+1</f>
        <v>43333</v>
      </c>
      <c r="F124" s="15">
        <f>E124+6</f>
        <v>43339</v>
      </c>
    </row>
    <row r="125" spans="1:6" x14ac:dyDescent="0.25">
      <c r="A125" s="13"/>
      <c r="B125" s="13">
        <v>2</v>
      </c>
      <c r="C125" s="13"/>
      <c r="D125" s="16" t="s">
        <v>28</v>
      </c>
      <c r="E125" s="15">
        <f>F8+1</f>
        <v>43337</v>
      </c>
      <c r="F125" s="15">
        <f>E125+6</f>
        <v>43343</v>
      </c>
    </row>
    <row r="126" spans="1:6" x14ac:dyDescent="0.25">
      <c r="A126" s="13"/>
      <c r="B126" s="13">
        <v>3</v>
      </c>
      <c r="C126" s="13"/>
      <c r="D126" s="16" t="s">
        <v>29</v>
      </c>
      <c r="E126" s="15">
        <f>F9+1</f>
        <v>43341</v>
      </c>
      <c r="F126" s="15">
        <f t="shared" ref="F126:F130" si="0">E126+6</f>
        <v>43347</v>
      </c>
    </row>
    <row r="127" spans="1:6" x14ac:dyDescent="0.25">
      <c r="A127" s="13"/>
      <c r="B127" s="13">
        <v>3</v>
      </c>
      <c r="C127" s="13"/>
      <c r="D127" s="16" t="s">
        <v>30</v>
      </c>
      <c r="E127" s="15">
        <f>F9+1</f>
        <v>43341</v>
      </c>
      <c r="F127" s="15">
        <f t="shared" si="0"/>
        <v>43347</v>
      </c>
    </row>
    <row r="128" spans="1:6" x14ac:dyDescent="0.25">
      <c r="A128" s="13"/>
      <c r="B128" s="13">
        <v>5</v>
      </c>
      <c r="C128" s="13"/>
      <c r="D128" s="16" t="s">
        <v>31</v>
      </c>
      <c r="E128" s="15">
        <f>F11+1</f>
        <v>43349</v>
      </c>
      <c r="F128" s="15">
        <f t="shared" si="0"/>
        <v>43355</v>
      </c>
    </row>
    <row r="129" spans="1:6" x14ac:dyDescent="0.25">
      <c r="A129" s="13"/>
      <c r="B129" s="13">
        <v>6</v>
      </c>
      <c r="C129" s="13"/>
      <c r="D129" s="16" t="s">
        <v>32</v>
      </c>
      <c r="E129" s="15">
        <f>F12+1</f>
        <v>43354</v>
      </c>
      <c r="F129" s="15">
        <f t="shared" si="0"/>
        <v>43360</v>
      </c>
    </row>
    <row r="130" spans="1:6" x14ac:dyDescent="0.25">
      <c r="A130" s="13"/>
      <c r="B130" s="13">
        <v>7.18</v>
      </c>
      <c r="C130" s="13"/>
      <c r="D130" s="16" t="s">
        <v>33</v>
      </c>
      <c r="E130" s="15">
        <f>F13+1</f>
        <v>43357</v>
      </c>
      <c r="F130" s="15">
        <f t="shared" si="0"/>
        <v>43363</v>
      </c>
    </row>
    <row r="131" spans="1:6" x14ac:dyDescent="0.25">
      <c r="A131" s="22"/>
      <c r="B131" s="22"/>
      <c r="C131" s="23"/>
      <c r="D131" s="18" t="s">
        <v>24</v>
      </c>
      <c r="E131" s="21">
        <f>MIN(E132:E138)</f>
        <v>43362</v>
      </c>
      <c r="F131" s="21">
        <f>MAX(F132:F138)</f>
        <v>43390</v>
      </c>
    </row>
    <row r="132" spans="1:6" x14ac:dyDescent="0.25">
      <c r="A132" s="13"/>
      <c r="B132" s="13">
        <v>8</v>
      </c>
      <c r="C132" s="13"/>
      <c r="D132" s="14" t="s">
        <v>34</v>
      </c>
      <c r="E132" s="15">
        <f t="shared" ref="E132:E137" si="1">F14+1</f>
        <v>43362</v>
      </c>
      <c r="F132" s="15">
        <f>E132+6</f>
        <v>43368</v>
      </c>
    </row>
    <row r="133" spans="1:6" x14ac:dyDescent="0.25">
      <c r="A133" s="13"/>
      <c r="B133" s="13">
        <v>9</v>
      </c>
      <c r="C133" s="13"/>
      <c r="D133" s="14" t="s">
        <v>35</v>
      </c>
      <c r="E133" s="15">
        <f t="shared" si="1"/>
        <v>43365</v>
      </c>
      <c r="F133" s="15">
        <f>E133+6</f>
        <v>43371</v>
      </c>
    </row>
    <row r="134" spans="1:6" x14ac:dyDescent="0.25">
      <c r="A134" s="13"/>
      <c r="B134" s="13">
        <v>10</v>
      </c>
      <c r="C134" s="13"/>
      <c r="D134" s="14" t="s">
        <v>36</v>
      </c>
      <c r="E134" s="15">
        <f t="shared" si="1"/>
        <v>43371</v>
      </c>
      <c r="F134" s="15">
        <f t="shared" ref="F134:F138" si="2">E134+6</f>
        <v>43377</v>
      </c>
    </row>
    <row r="135" spans="1:6" x14ac:dyDescent="0.25">
      <c r="A135" s="13"/>
      <c r="B135" s="13">
        <v>11</v>
      </c>
      <c r="C135" s="13"/>
      <c r="D135" s="14" t="s">
        <v>37</v>
      </c>
      <c r="E135" s="15">
        <f t="shared" si="1"/>
        <v>43375</v>
      </c>
      <c r="F135" s="15">
        <f t="shared" si="2"/>
        <v>43381</v>
      </c>
    </row>
    <row r="136" spans="1:6" x14ac:dyDescent="0.25">
      <c r="A136" s="13"/>
      <c r="B136" s="13">
        <v>12</v>
      </c>
      <c r="C136" s="13"/>
      <c r="D136" s="14" t="s">
        <v>38</v>
      </c>
      <c r="E136" s="15">
        <f t="shared" si="1"/>
        <v>43379</v>
      </c>
      <c r="F136" s="15">
        <f t="shared" si="2"/>
        <v>43385</v>
      </c>
    </row>
    <row r="137" spans="1:6" x14ac:dyDescent="0.25">
      <c r="A137" s="13"/>
      <c r="B137" s="13">
        <v>13</v>
      </c>
      <c r="C137" s="13"/>
      <c r="D137" s="14" t="s">
        <v>39</v>
      </c>
      <c r="E137" s="15">
        <f t="shared" si="1"/>
        <v>43384</v>
      </c>
      <c r="F137" s="15">
        <f t="shared" si="2"/>
        <v>43390</v>
      </c>
    </row>
    <row r="138" spans="1:6" x14ac:dyDescent="0.25">
      <c r="A138" s="13"/>
      <c r="B138" s="13" t="s">
        <v>81</v>
      </c>
      <c r="C138" s="13"/>
      <c r="D138" s="14" t="s">
        <v>40</v>
      </c>
      <c r="E138" s="15">
        <f>F14+1</f>
        <v>43362</v>
      </c>
      <c r="F138" s="15">
        <f t="shared" si="2"/>
        <v>43368</v>
      </c>
    </row>
    <row r="139" spans="1:6" x14ac:dyDescent="0.25">
      <c r="A139" s="10"/>
      <c r="B139" s="10"/>
      <c r="C139" s="11" t="s">
        <v>150</v>
      </c>
      <c r="D139" s="11" t="s">
        <v>177</v>
      </c>
      <c r="E139" s="12"/>
      <c r="F139" s="12"/>
    </row>
    <row r="140" spans="1:6" x14ac:dyDescent="0.25">
      <c r="A140" s="13"/>
      <c r="B140" s="13"/>
      <c r="C140" s="13"/>
      <c r="D140" s="14" t="s">
        <v>79</v>
      </c>
      <c r="E140" s="15"/>
      <c r="F140" s="15">
        <v>43291</v>
      </c>
    </row>
    <row r="141" spans="1:6" s="27" customFormat="1" x14ac:dyDescent="0.25">
      <c r="A141" s="24"/>
      <c r="B141" s="24"/>
      <c r="C141" s="25" t="s">
        <v>150</v>
      </c>
      <c r="D141" s="25" t="s">
        <v>23</v>
      </c>
      <c r="E141" s="26">
        <f>MIN(E142:E149)</f>
        <v>43333</v>
      </c>
      <c r="F141" s="26">
        <f>MAX(F142:F149)</f>
        <v>43372</v>
      </c>
    </row>
    <row r="142" spans="1:6" x14ac:dyDescent="0.25">
      <c r="A142" s="13"/>
      <c r="B142" s="13">
        <v>1</v>
      </c>
      <c r="C142" s="13"/>
      <c r="D142" s="14" t="s">
        <v>42</v>
      </c>
      <c r="E142" s="15">
        <f>F7+1</f>
        <v>43333</v>
      </c>
      <c r="F142" s="15">
        <f>E142+6</f>
        <v>43339</v>
      </c>
    </row>
    <row r="143" spans="1:6" x14ac:dyDescent="0.25">
      <c r="A143" s="13"/>
      <c r="B143" s="13">
        <v>1</v>
      </c>
      <c r="C143" s="13"/>
      <c r="D143" s="14" t="s">
        <v>47</v>
      </c>
      <c r="E143" s="15">
        <f t="shared" ref="E143:E149" si="3">F7+1</f>
        <v>43333</v>
      </c>
      <c r="F143" s="15">
        <f>F9+3</f>
        <v>43343</v>
      </c>
    </row>
    <row r="144" spans="1:6" x14ac:dyDescent="0.25">
      <c r="A144" s="13"/>
      <c r="B144" s="13">
        <v>2</v>
      </c>
      <c r="C144" s="13"/>
      <c r="D144" s="14" t="s">
        <v>43</v>
      </c>
      <c r="E144" s="15">
        <f t="shared" si="3"/>
        <v>43337</v>
      </c>
      <c r="F144" s="15">
        <f>F10+3</f>
        <v>43348</v>
      </c>
    </row>
    <row r="145" spans="1:6" x14ac:dyDescent="0.25">
      <c r="A145" s="13"/>
      <c r="B145" s="13">
        <v>3</v>
      </c>
      <c r="C145" s="13"/>
      <c r="D145" s="14" t="s">
        <v>44</v>
      </c>
      <c r="E145" s="15">
        <f t="shared" si="3"/>
        <v>43341</v>
      </c>
      <c r="F145" s="15">
        <f>F11+3</f>
        <v>43351</v>
      </c>
    </row>
    <row r="146" spans="1:6" x14ac:dyDescent="0.25">
      <c r="A146" s="13"/>
      <c r="B146" s="13">
        <v>4</v>
      </c>
      <c r="C146" s="13"/>
      <c r="D146" s="14" t="s">
        <v>48</v>
      </c>
      <c r="E146" s="15">
        <f t="shared" si="3"/>
        <v>43346</v>
      </c>
      <c r="F146" s="15">
        <f>F12+3</f>
        <v>43356</v>
      </c>
    </row>
    <row r="147" spans="1:6" x14ac:dyDescent="0.25">
      <c r="A147" s="13"/>
      <c r="B147" s="13">
        <v>5</v>
      </c>
      <c r="C147" s="13"/>
      <c r="D147" s="14" t="s">
        <v>49</v>
      </c>
      <c r="E147" s="15">
        <f t="shared" si="3"/>
        <v>43349</v>
      </c>
      <c r="F147" s="15">
        <f>E147+20</f>
        <v>43369</v>
      </c>
    </row>
    <row r="148" spans="1:6" x14ac:dyDescent="0.25">
      <c r="A148" s="13"/>
      <c r="B148" s="13">
        <v>6</v>
      </c>
      <c r="C148" s="13"/>
      <c r="D148" s="14" t="s">
        <v>45</v>
      </c>
      <c r="E148" s="15">
        <f t="shared" si="3"/>
        <v>43354</v>
      </c>
      <c r="F148" s="15">
        <f>F13+3</f>
        <v>43359</v>
      </c>
    </row>
    <row r="149" spans="1:6" x14ac:dyDescent="0.25">
      <c r="A149" s="13"/>
      <c r="B149" s="13">
        <v>7.18</v>
      </c>
      <c r="C149" s="13"/>
      <c r="D149" s="14" t="s">
        <v>46</v>
      </c>
      <c r="E149" s="15">
        <f t="shared" si="3"/>
        <v>43357</v>
      </c>
      <c r="F149" s="15">
        <f>E149+15</f>
        <v>43372</v>
      </c>
    </row>
    <row r="150" spans="1:6" s="27" customFormat="1" x14ac:dyDescent="0.25">
      <c r="A150" s="28"/>
      <c r="B150" s="28"/>
      <c r="C150" s="29" t="s">
        <v>150</v>
      </c>
      <c r="D150" s="25" t="s">
        <v>24</v>
      </c>
      <c r="E150" s="26">
        <f>MIN(E151:E158)</f>
        <v>43362</v>
      </c>
      <c r="F150" s="26">
        <f>MAX(F151:F158)</f>
        <v>43396</v>
      </c>
    </row>
    <row r="151" spans="1:6" x14ac:dyDescent="0.25">
      <c r="A151" s="13"/>
      <c r="B151" s="13">
        <v>8</v>
      </c>
      <c r="C151" s="13"/>
      <c r="D151" s="14" t="s">
        <v>50</v>
      </c>
      <c r="E151" s="15">
        <f t="shared" ref="E151:E157" si="4">F14+1</f>
        <v>43362</v>
      </c>
      <c r="F151" s="15">
        <f t="shared" ref="F151:F156" si="5">F15+3</f>
        <v>43367</v>
      </c>
    </row>
    <row r="152" spans="1:6" x14ac:dyDescent="0.25">
      <c r="A152" s="13"/>
      <c r="B152" s="13">
        <v>9</v>
      </c>
      <c r="C152" s="13"/>
      <c r="D152" s="14" t="s">
        <v>51</v>
      </c>
      <c r="E152" s="15">
        <f t="shared" si="4"/>
        <v>43365</v>
      </c>
      <c r="F152" s="15">
        <f t="shared" si="5"/>
        <v>43373</v>
      </c>
    </row>
    <row r="153" spans="1:6" x14ac:dyDescent="0.25">
      <c r="A153" s="13"/>
      <c r="B153" s="13">
        <v>10</v>
      </c>
      <c r="C153" s="13"/>
      <c r="D153" s="14" t="s">
        <v>52</v>
      </c>
      <c r="E153" s="15">
        <f t="shared" si="4"/>
        <v>43371</v>
      </c>
      <c r="F153" s="15">
        <f t="shared" si="5"/>
        <v>43377</v>
      </c>
    </row>
    <row r="154" spans="1:6" x14ac:dyDescent="0.25">
      <c r="A154" s="13"/>
      <c r="B154" s="13">
        <v>11</v>
      </c>
      <c r="C154" s="13"/>
      <c r="D154" s="14" t="s">
        <v>53</v>
      </c>
      <c r="E154" s="15">
        <f t="shared" si="4"/>
        <v>43375</v>
      </c>
      <c r="F154" s="15">
        <f t="shared" si="5"/>
        <v>43381</v>
      </c>
    </row>
    <row r="155" spans="1:6" x14ac:dyDescent="0.25">
      <c r="A155" s="13"/>
      <c r="B155" s="13">
        <v>12</v>
      </c>
      <c r="C155" s="13"/>
      <c r="D155" s="14" t="s">
        <v>54</v>
      </c>
      <c r="E155" s="15">
        <f t="shared" si="4"/>
        <v>43379</v>
      </c>
      <c r="F155" s="15">
        <f t="shared" si="5"/>
        <v>43386</v>
      </c>
    </row>
    <row r="156" spans="1:6" x14ac:dyDescent="0.25">
      <c r="A156" s="13"/>
      <c r="B156" s="13">
        <v>13</v>
      </c>
      <c r="C156" s="13"/>
      <c r="D156" s="14" t="s">
        <v>55</v>
      </c>
      <c r="E156" s="15">
        <f t="shared" si="4"/>
        <v>43384</v>
      </c>
      <c r="F156" s="15">
        <f t="shared" si="5"/>
        <v>43391</v>
      </c>
    </row>
    <row r="157" spans="1:6" x14ac:dyDescent="0.25">
      <c r="A157" s="13"/>
      <c r="B157" s="13">
        <v>14</v>
      </c>
      <c r="C157" s="13"/>
      <c r="D157" s="14" t="s">
        <v>56</v>
      </c>
      <c r="E157" s="15">
        <f t="shared" si="4"/>
        <v>43389</v>
      </c>
      <c r="F157" s="15">
        <f t="shared" ref="F157" si="6">E157+6</f>
        <v>43395</v>
      </c>
    </row>
    <row r="158" spans="1:6" x14ac:dyDescent="0.25">
      <c r="A158" s="13"/>
      <c r="B158" s="13">
        <v>14.18</v>
      </c>
      <c r="C158" s="13"/>
      <c r="D158" s="14" t="s">
        <v>57</v>
      </c>
      <c r="E158" s="15">
        <f>F20+1</f>
        <v>43389</v>
      </c>
      <c r="F158" s="15">
        <f>E158+7</f>
        <v>43396</v>
      </c>
    </row>
    <row r="159" spans="1:6" s="27" customFormat="1" x14ac:dyDescent="0.25">
      <c r="A159" s="28"/>
      <c r="B159" s="28"/>
      <c r="C159" s="29" t="s">
        <v>152</v>
      </c>
      <c r="D159" s="25" t="s">
        <v>105</v>
      </c>
      <c r="E159" s="26">
        <v>43333</v>
      </c>
      <c r="F159" s="26">
        <v>43364</v>
      </c>
    </row>
    <row r="160" spans="1:6" x14ac:dyDescent="0.25">
      <c r="A160" s="13"/>
      <c r="B160" s="13">
        <v>1</v>
      </c>
      <c r="C160" s="13"/>
      <c r="D160" s="3" t="s">
        <v>106</v>
      </c>
      <c r="E160" s="4">
        <v>43333</v>
      </c>
      <c r="F160" s="4">
        <v>43341</v>
      </c>
    </row>
    <row r="161" spans="1:6" x14ac:dyDescent="0.25">
      <c r="A161" s="13"/>
      <c r="B161" s="13">
        <v>1</v>
      </c>
      <c r="C161" s="13"/>
      <c r="D161" s="3" t="s">
        <v>107</v>
      </c>
      <c r="E161" s="4">
        <v>43338</v>
      </c>
      <c r="F161" s="4">
        <v>43346</v>
      </c>
    </row>
    <row r="162" spans="1:6" x14ac:dyDescent="0.25">
      <c r="A162" s="13"/>
      <c r="B162" s="13">
        <v>2</v>
      </c>
      <c r="C162" s="13"/>
      <c r="D162" s="3" t="s">
        <v>108</v>
      </c>
      <c r="E162" s="4">
        <v>43343</v>
      </c>
      <c r="F162" s="4">
        <v>43351</v>
      </c>
    </row>
    <row r="163" spans="1:6" x14ac:dyDescent="0.25">
      <c r="A163" s="13"/>
      <c r="B163" s="13">
        <v>3</v>
      </c>
      <c r="C163" s="13"/>
      <c r="D163" s="3" t="s">
        <v>109</v>
      </c>
      <c r="E163" s="4">
        <v>43348</v>
      </c>
      <c r="F163" s="4">
        <v>43356</v>
      </c>
    </row>
    <row r="164" spans="1:6" x14ac:dyDescent="0.25">
      <c r="A164" s="13"/>
      <c r="B164" s="13">
        <v>4</v>
      </c>
      <c r="C164" s="13"/>
      <c r="D164" s="3" t="s">
        <v>110</v>
      </c>
      <c r="E164" s="4">
        <v>43351</v>
      </c>
      <c r="F164" s="4">
        <v>43359</v>
      </c>
    </row>
    <row r="165" spans="1:6" x14ac:dyDescent="0.25">
      <c r="A165" s="13"/>
      <c r="B165" s="13">
        <v>5</v>
      </c>
      <c r="C165" s="13"/>
      <c r="D165" s="3" t="s">
        <v>111</v>
      </c>
      <c r="E165" s="4">
        <v>43356</v>
      </c>
      <c r="F165" s="4">
        <v>43364</v>
      </c>
    </row>
    <row r="166" spans="1:6" x14ac:dyDescent="0.25">
      <c r="A166" s="13"/>
      <c r="B166" s="13">
        <v>7</v>
      </c>
      <c r="C166" s="13"/>
      <c r="D166" s="3" t="s">
        <v>112</v>
      </c>
      <c r="E166" s="4">
        <v>43356</v>
      </c>
      <c r="F166" s="4">
        <v>43364</v>
      </c>
    </row>
    <row r="167" spans="1:6" x14ac:dyDescent="0.25">
      <c r="A167" s="13"/>
      <c r="B167" s="13">
        <v>3</v>
      </c>
      <c r="C167" s="13"/>
      <c r="D167" s="3" t="s">
        <v>113</v>
      </c>
      <c r="E167" s="4">
        <v>43356</v>
      </c>
      <c r="F167" s="4">
        <v>43364</v>
      </c>
    </row>
    <row r="168" spans="1:6" s="27" customFormat="1" x14ac:dyDescent="0.25">
      <c r="A168" s="28"/>
      <c r="B168" s="28"/>
      <c r="C168" s="29" t="s">
        <v>152</v>
      </c>
      <c r="D168" s="25" t="s">
        <v>114</v>
      </c>
      <c r="E168" s="26">
        <v>43366</v>
      </c>
      <c r="F168" s="26">
        <v>43398</v>
      </c>
    </row>
    <row r="169" spans="1:6" x14ac:dyDescent="0.25">
      <c r="A169" s="13"/>
      <c r="B169" s="13">
        <v>8</v>
      </c>
      <c r="C169" s="13"/>
      <c r="D169" s="3" t="s">
        <v>115</v>
      </c>
      <c r="E169" s="4">
        <v>43366</v>
      </c>
      <c r="F169" s="4">
        <v>43374</v>
      </c>
    </row>
    <row r="170" spans="1:6" x14ac:dyDescent="0.25">
      <c r="A170" s="13"/>
      <c r="B170" s="13">
        <v>9</v>
      </c>
      <c r="C170" s="13"/>
      <c r="D170" s="3" t="s">
        <v>116</v>
      </c>
      <c r="E170" s="4">
        <v>43371</v>
      </c>
      <c r="F170" s="4">
        <v>43379</v>
      </c>
    </row>
    <row r="171" spans="1:6" x14ac:dyDescent="0.25">
      <c r="A171" s="13"/>
      <c r="B171" s="13">
        <v>10</v>
      </c>
      <c r="C171" s="13"/>
      <c r="D171" s="3" t="s">
        <v>117</v>
      </c>
      <c r="E171" s="4">
        <v>43376</v>
      </c>
      <c r="F171" s="4">
        <v>43384</v>
      </c>
    </row>
    <row r="172" spans="1:6" x14ac:dyDescent="0.25">
      <c r="A172" s="13"/>
      <c r="B172" s="13">
        <v>13</v>
      </c>
      <c r="C172" s="13"/>
      <c r="D172" s="3" t="s">
        <v>118</v>
      </c>
      <c r="E172" s="4">
        <v>43385</v>
      </c>
      <c r="F172" s="4">
        <v>43393</v>
      </c>
    </row>
    <row r="173" spans="1:6" x14ac:dyDescent="0.25">
      <c r="A173" s="13"/>
      <c r="B173" s="13">
        <v>14</v>
      </c>
      <c r="C173" s="13"/>
      <c r="D173" s="3" t="s">
        <v>119</v>
      </c>
      <c r="E173" s="4">
        <v>43390</v>
      </c>
      <c r="F173" s="4">
        <v>43398</v>
      </c>
    </row>
    <row r="174" spans="1:6" x14ac:dyDescent="0.25">
      <c r="A174" s="13"/>
      <c r="B174" s="13">
        <v>11</v>
      </c>
      <c r="C174" s="13"/>
      <c r="D174" s="3" t="s">
        <v>120</v>
      </c>
      <c r="E174" s="4">
        <v>43390</v>
      </c>
      <c r="F174" s="4">
        <v>43398</v>
      </c>
    </row>
    <row r="175" spans="1:6" x14ac:dyDescent="0.25">
      <c r="A175" s="13"/>
      <c r="B175" s="13">
        <v>14</v>
      </c>
      <c r="C175" s="13"/>
      <c r="D175" s="3" t="s">
        <v>121</v>
      </c>
      <c r="E175" s="4">
        <v>43388</v>
      </c>
      <c r="F175" s="4">
        <v>43398</v>
      </c>
    </row>
    <row r="176" spans="1:6" x14ac:dyDescent="0.25">
      <c r="A176" s="13"/>
      <c r="B176" s="13">
        <v>8</v>
      </c>
      <c r="C176" s="13"/>
      <c r="D176" s="3" t="s">
        <v>122</v>
      </c>
      <c r="E176" s="4">
        <v>43388</v>
      </c>
      <c r="F176" s="4">
        <v>43398</v>
      </c>
    </row>
    <row r="177" spans="1:6" x14ac:dyDescent="0.25">
      <c r="A177" s="10"/>
      <c r="B177" s="10"/>
      <c r="C177" s="11"/>
      <c r="D177" s="11" t="s">
        <v>185</v>
      </c>
      <c r="E177" s="12"/>
      <c r="F177" s="12"/>
    </row>
    <row r="178" spans="1:6" s="27" customFormat="1" x14ac:dyDescent="0.25">
      <c r="A178" s="28"/>
      <c r="B178" s="28"/>
      <c r="C178" s="29"/>
      <c r="D178" s="25" t="s">
        <v>186</v>
      </c>
      <c r="E178" s="26"/>
      <c r="F178" s="26"/>
    </row>
    <row r="179" spans="1:6" ht="41.4" x14ac:dyDescent="0.25">
      <c r="A179" s="13"/>
      <c r="B179" s="13"/>
      <c r="C179" s="13"/>
      <c r="D179" s="3" t="s">
        <v>187</v>
      </c>
      <c r="E179" s="230" t="s">
        <v>198</v>
      </c>
      <c r="F179" s="230" t="s">
        <v>199</v>
      </c>
    </row>
    <row r="180" spans="1:6" ht="69" x14ac:dyDescent="0.25">
      <c r="A180" s="13"/>
      <c r="B180" s="13"/>
      <c r="C180" s="13"/>
      <c r="D180" s="3" t="s">
        <v>188</v>
      </c>
      <c r="E180" s="231"/>
      <c r="F180" s="231"/>
    </row>
    <row r="181" spans="1:6" ht="41.4" x14ac:dyDescent="0.25">
      <c r="A181" s="13"/>
      <c r="B181" s="13"/>
      <c r="C181" s="13"/>
      <c r="D181" s="3" t="s">
        <v>189</v>
      </c>
      <c r="E181" s="232"/>
      <c r="F181" s="232"/>
    </row>
    <row r="182" spans="1:6" s="27" customFormat="1" x14ac:dyDescent="0.25">
      <c r="A182" s="28"/>
      <c r="B182" s="28"/>
      <c r="C182" s="29"/>
      <c r="D182" s="25" t="s">
        <v>190</v>
      </c>
      <c r="E182" s="26"/>
      <c r="F182" s="26"/>
    </row>
    <row r="183" spans="1:6" x14ac:dyDescent="0.25">
      <c r="A183" s="13"/>
      <c r="B183" s="13"/>
      <c r="C183" s="13"/>
      <c r="D183" s="3" t="s">
        <v>191</v>
      </c>
      <c r="E183" s="230" t="s">
        <v>198</v>
      </c>
      <c r="F183" s="230" t="s">
        <v>199</v>
      </c>
    </row>
    <row r="184" spans="1:6" x14ac:dyDescent="0.25">
      <c r="A184" s="13"/>
      <c r="B184" s="13"/>
      <c r="C184" s="13"/>
      <c r="D184" s="3" t="s">
        <v>192</v>
      </c>
      <c r="E184" s="232"/>
      <c r="F184" s="232"/>
    </row>
    <row r="185" spans="1:6" s="27" customFormat="1" x14ac:dyDescent="0.25">
      <c r="A185" s="28"/>
      <c r="B185" s="28"/>
      <c r="C185" s="29"/>
      <c r="D185" s="25" t="s">
        <v>193</v>
      </c>
      <c r="E185" s="26"/>
      <c r="F185" s="26"/>
    </row>
    <row r="186" spans="1:6" ht="124.2" x14ac:dyDescent="0.25">
      <c r="A186" s="13"/>
      <c r="B186" s="13"/>
      <c r="C186" s="13"/>
      <c r="D186" s="3" t="s">
        <v>215</v>
      </c>
      <c r="E186" s="4" t="s">
        <v>198</v>
      </c>
      <c r="F186" s="4" t="s">
        <v>199</v>
      </c>
    </row>
    <row r="187" spans="1:6" ht="41.4" x14ac:dyDescent="0.25">
      <c r="A187" s="13"/>
      <c r="B187" s="13"/>
      <c r="C187" s="13"/>
      <c r="D187" s="3" t="s">
        <v>216</v>
      </c>
      <c r="E187" s="4" t="s">
        <v>198</v>
      </c>
      <c r="F187" s="4" t="s">
        <v>199</v>
      </c>
    </row>
    <row r="188" spans="1:6" s="27" customFormat="1" x14ac:dyDescent="0.25">
      <c r="A188" s="28"/>
      <c r="B188" s="28"/>
      <c r="C188" s="29"/>
      <c r="D188" s="25" t="s">
        <v>194</v>
      </c>
      <c r="E188" s="26"/>
      <c r="F188" s="26"/>
    </row>
    <row r="189" spans="1:6" ht="82.8" x14ac:dyDescent="0.25">
      <c r="A189" s="13"/>
      <c r="B189" s="13"/>
      <c r="C189" s="13"/>
      <c r="D189" s="3" t="s">
        <v>195</v>
      </c>
      <c r="E189" s="230" t="s">
        <v>198</v>
      </c>
      <c r="F189" s="230" t="s">
        <v>200</v>
      </c>
    </row>
    <row r="190" spans="1:6" x14ac:dyDescent="0.25">
      <c r="A190" s="13"/>
      <c r="B190" s="13"/>
      <c r="C190" s="13"/>
      <c r="D190" s="3" t="s">
        <v>196</v>
      </c>
      <c r="E190" s="231"/>
      <c r="F190" s="231"/>
    </row>
    <row r="191" spans="1:6" x14ac:dyDescent="0.25">
      <c r="A191" s="13"/>
      <c r="B191" s="13"/>
      <c r="C191" s="13"/>
      <c r="D191" s="3" t="s">
        <v>197</v>
      </c>
      <c r="E191" s="232"/>
      <c r="F191" s="232"/>
    </row>
  </sheetData>
  <autoFilter ref="A1:F176" xr:uid="{00000000-0009-0000-0000-000000000000}"/>
  <mergeCells count="7">
    <mergeCell ref="E189:E191"/>
    <mergeCell ref="F189:F191"/>
    <mergeCell ref="A3:F3"/>
    <mergeCell ref="E179:E181"/>
    <mergeCell ref="F179:F181"/>
    <mergeCell ref="E183:E184"/>
    <mergeCell ref="F183:F184"/>
  </mergeCells>
  <pageMargins left="0.70866141732283472" right="0.70866141732283472" top="0.74803149606299213" bottom="0.74803149606299213" header="0.31496062992125984" footer="0.31496062992125984"/>
  <pageSetup paperSize="9" scale="43"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71"/>
  <sheetViews>
    <sheetView view="pageBreakPreview" zoomScale="85" zoomScaleNormal="85" zoomScaleSheetLayoutView="85" workbookViewId="0">
      <pane ySplit="5" topLeftCell="A24" activePane="bottomLeft" state="frozen"/>
      <selection pane="bottomLeft" activeCell="C38" sqref="C38"/>
    </sheetView>
  </sheetViews>
  <sheetFormatPr defaultColWidth="9.109375" defaultRowHeight="13.8" x14ac:dyDescent="0.25"/>
  <cols>
    <col min="1" max="1" width="13.6640625" style="5" customWidth="1"/>
    <col min="2" max="2" width="30.109375" style="6" customWidth="1"/>
    <col min="3" max="3" width="100.44140625" style="6" customWidth="1"/>
    <col min="4" max="6" width="20.88671875" style="6" customWidth="1"/>
    <col min="7" max="7" width="11.5546875" style="5" bestFit="1" customWidth="1"/>
    <col min="8" max="9" width="9.109375" style="5"/>
    <col min="10" max="11" width="9.109375" style="51"/>
    <col min="12" max="16384" width="9.109375" style="6"/>
  </cols>
  <sheetData>
    <row r="1" spans="1:11" x14ac:dyDescent="0.25">
      <c r="D1" s="6" t="s">
        <v>3</v>
      </c>
    </row>
    <row r="3" spans="1:11" ht="17.399999999999999" x14ac:dyDescent="0.25">
      <c r="A3" s="233" t="s">
        <v>104</v>
      </c>
      <c r="B3" s="233"/>
      <c r="C3" s="233"/>
      <c r="D3" s="233"/>
      <c r="E3" s="233"/>
      <c r="F3" s="58"/>
    </row>
    <row r="5" spans="1:11" s="5" customFormat="1" ht="55.2" x14ac:dyDescent="0.25">
      <c r="A5" s="2" t="s">
        <v>0</v>
      </c>
      <c r="B5" s="2" t="s">
        <v>295</v>
      </c>
      <c r="C5" s="44" t="s">
        <v>4</v>
      </c>
      <c r="D5" s="44" t="s">
        <v>1</v>
      </c>
      <c r="E5" s="44" t="s">
        <v>2</v>
      </c>
      <c r="F5" s="44" t="s">
        <v>204</v>
      </c>
      <c r="J5" s="52"/>
      <c r="K5" s="52"/>
    </row>
    <row r="6" spans="1:11" x14ac:dyDescent="0.25">
      <c r="A6" s="10"/>
      <c r="B6" s="11" t="s">
        <v>176</v>
      </c>
      <c r="C6" s="11" t="s">
        <v>41</v>
      </c>
      <c r="D6" s="12"/>
      <c r="E6" s="12"/>
      <c r="F6" s="12"/>
    </row>
    <row r="7" spans="1:11" x14ac:dyDescent="0.25">
      <c r="A7" s="13"/>
      <c r="B7" s="13"/>
      <c r="C7" s="14" t="s">
        <v>129</v>
      </c>
      <c r="D7" s="20">
        <v>1</v>
      </c>
      <c r="E7" s="20">
        <v>15</v>
      </c>
      <c r="F7" s="20" t="s">
        <v>5</v>
      </c>
      <c r="H7" s="45"/>
      <c r="I7" s="45"/>
    </row>
    <row r="8" spans="1:11" x14ac:dyDescent="0.25">
      <c r="A8" s="13"/>
      <c r="B8" s="13"/>
      <c r="C8" s="14" t="s">
        <v>124</v>
      </c>
      <c r="D8" s="20">
        <f>E7+1</f>
        <v>16</v>
      </c>
      <c r="E8" s="20">
        <f>D8+15</f>
        <v>31</v>
      </c>
      <c r="F8" s="20" t="s">
        <v>5</v>
      </c>
      <c r="H8" s="45"/>
      <c r="I8" s="45"/>
    </row>
    <row r="9" spans="1:11" x14ac:dyDescent="0.25">
      <c r="A9" s="13"/>
      <c r="B9" s="13"/>
      <c r="C9" s="14" t="s">
        <v>130</v>
      </c>
      <c r="D9" s="20">
        <f>E7+1</f>
        <v>16</v>
      </c>
      <c r="E9" s="20">
        <f>D9+15</f>
        <v>31</v>
      </c>
      <c r="F9" s="20" t="s">
        <v>5</v>
      </c>
      <c r="H9" s="45"/>
      <c r="I9" s="45"/>
    </row>
    <row r="10" spans="1:11" x14ac:dyDescent="0.25">
      <c r="A10" s="13"/>
      <c r="B10" s="13"/>
      <c r="C10" s="14" t="s">
        <v>76</v>
      </c>
      <c r="D10" s="20">
        <f>E9+1</f>
        <v>32</v>
      </c>
      <c r="E10" s="20">
        <f>D10+25</f>
        <v>57</v>
      </c>
      <c r="F10" s="20" t="s">
        <v>5</v>
      </c>
      <c r="H10" s="45"/>
      <c r="I10" s="45"/>
    </row>
    <row r="11" spans="1:11" x14ac:dyDescent="0.25">
      <c r="A11" s="13"/>
      <c r="B11" s="13"/>
      <c r="C11" s="14" t="s">
        <v>123</v>
      </c>
      <c r="D11" s="20">
        <f>E10+1</f>
        <v>58</v>
      </c>
      <c r="E11" s="20">
        <f>D11+15</f>
        <v>73</v>
      </c>
      <c r="F11" s="20" t="s">
        <v>5</v>
      </c>
      <c r="H11" s="45"/>
      <c r="I11" s="45"/>
    </row>
    <row r="12" spans="1:11" x14ac:dyDescent="0.25">
      <c r="A12" s="10"/>
      <c r="B12" s="11" t="s">
        <v>151</v>
      </c>
      <c r="C12" s="11" t="s">
        <v>6</v>
      </c>
      <c r="D12" s="12"/>
      <c r="E12" s="12"/>
      <c r="F12" s="12"/>
    </row>
    <row r="13" spans="1:11" x14ac:dyDescent="0.25">
      <c r="A13" s="13"/>
      <c r="B13" s="13"/>
      <c r="C13" s="14" t="s">
        <v>125</v>
      </c>
      <c r="D13" s="20">
        <v>1</v>
      </c>
      <c r="E13" s="20">
        <v>40</v>
      </c>
      <c r="F13" s="20" t="s">
        <v>20</v>
      </c>
      <c r="G13" s="47"/>
    </row>
    <row r="14" spans="1:11" x14ac:dyDescent="0.25">
      <c r="A14" s="13"/>
      <c r="B14" s="13"/>
      <c r="C14" s="14" t="s">
        <v>126</v>
      </c>
      <c r="D14" s="20">
        <v>1</v>
      </c>
      <c r="E14" s="20">
        <v>16</v>
      </c>
      <c r="F14" s="20" t="s">
        <v>21</v>
      </c>
      <c r="G14" s="45"/>
      <c r="H14" s="45"/>
    </row>
    <row r="15" spans="1:11" x14ac:dyDescent="0.25">
      <c r="A15" s="13"/>
      <c r="B15" s="13"/>
      <c r="C15" s="14" t="s">
        <v>132</v>
      </c>
      <c r="D15" s="20">
        <v>17</v>
      </c>
      <c r="E15" s="20">
        <v>42</v>
      </c>
      <c r="F15" s="20" t="s">
        <v>21</v>
      </c>
      <c r="G15" s="45"/>
      <c r="H15" s="45"/>
    </row>
    <row r="16" spans="1:11" x14ac:dyDescent="0.25">
      <c r="A16" s="13"/>
      <c r="B16" s="13"/>
      <c r="C16" s="14" t="s">
        <v>127</v>
      </c>
      <c r="D16" s="20">
        <v>43</v>
      </c>
      <c r="E16" s="20">
        <v>58</v>
      </c>
      <c r="F16" s="20" t="s">
        <v>21</v>
      </c>
      <c r="G16" s="45"/>
      <c r="H16" s="45"/>
    </row>
    <row r="17" spans="1:11" x14ac:dyDescent="0.25">
      <c r="A17" s="13"/>
      <c r="B17" s="13"/>
      <c r="C17" s="14" t="s">
        <v>212</v>
      </c>
      <c r="D17" s="20">
        <v>1</v>
      </c>
      <c r="E17" s="20">
        <v>13</v>
      </c>
      <c r="F17" s="20" t="s">
        <v>202</v>
      </c>
      <c r="G17" s="45"/>
      <c r="H17" s="45"/>
    </row>
    <row r="18" spans="1:11" s="42" customFormat="1" ht="27.6" x14ac:dyDescent="0.25">
      <c r="A18" s="39"/>
      <c r="B18" s="39"/>
      <c r="C18" s="40" t="s">
        <v>179</v>
      </c>
      <c r="D18" s="57">
        <v>1</v>
      </c>
      <c r="E18" s="57">
        <v>13</v>
      </c>
      <c r="F18" s="57" t="s">
        <v>202</v>
      </c>
      <c r="G18" s="61"/>
      <c r="H18" s="46"/>
      <c r="I18" s="5"/>
      <c r="J18" s="53"/>
      <c r="K18" s="53"/>
    </row>
    <row r="19" spans="1:11" s="42" customFormat="1" x14ac:dyDescent="0.25">
      <c r="A19" s="39"/>
      <c r="B19" s="39"/>
      <c r="C19" s="40" t="s">
        <v>180</v>
      </c>
      <c r="D19" s="57">
        <v>14</v>
      </c>
      <c r="E19" s="57">
        <v>24</v>
      </c>
      <c r="F19" s="57" t="s">
        <v>202</v>
      </c>
      <c r="G19" s="46"/>
      <c r="H19" s="46"/>
      <c r="I19" s="5"/>
      <c r="J19" s="53"/>
      <c r="K19" s="53"/>
    </row>
    <row r="20" spans="1:11" x14ac:dyDescent="0.25">
      <c r="A20" s="13"/>
      <c r="B20" s="13"/>
      <c r="C20" s="14" t="s">
        <v>7</v>
      </c>
      <c r="D20" s="20">
        <v>14</v>
      </c>
      <c r="E20" s="20">
        <v>19</v>
      </c>
      <c r="F20" s="20" t="s">
        <v>202</v>
      </c>
      <c r="G20" s="45"/>
      <c r="H20" s="45"/>
      <c r="K20" s="53"/>
    </row>
    <row r="21" spans="1:11" x14ac:dyDescent="0.25">
      <c r="A21" s="13"/>
      <c r="B21" s="13"/>
      <c r="C21" s="14" t="s">
        <v>8</v>
      </c>
      <c r="D21" s="20">
        <v>20</v>
      </c>
      <c r="E21" s="20">
        <v>25</v>
      </c>
      <c r="F21" s="20" t="s">
        <v>202</v>
      </c>
      <c r="G21" s="45"/>
      <c r="H21" s="45"/>
    </row>
    <row r="22" spans="1:11" x14ac:dyDescent="0.25">
      <c r="A22" s="13"/>
      <c r="B22" s="13"/>
      <c r="C22" s="14" t="s">
        <v>9</v>
      </c>
      <c r="D22" s="20">
        <v>26</v>
      </c>
      <c r="E22" s="20">
        <v>30</v>
      </c>
      <c r="F22" s="20" t="s">
        <v>202</v>
      </c>
      <c r="G22" s="45"/>
      <c r="H22" s="45"/>
    </row>
    <row r="23" spans="1:11" ht="27.6" x14ac:dyDescent="0.25">
      <c r="A23" s="13"/>
      <c r="B23" s="13"/>
      <c r="C23" s="16" t="s">
        <v>10</v>
      </c>
      <c r="D23" s="20">
        <v>31</v>
      </c>
      <c r="E23" s="20">
        <v>34</v>
      </c>
      <c r="F23" s="20" t="s">
        <v>202</v>
      </c>
      <c r="G23" s="45"/>
      <c r="H23" s="52"/>
    </row>
    <row r="24" spans="1:11" x14ac:dyDescent="0.25">
      <c r="A24" s="13"/>
      <c r="B24" s="13"/>
      <c r="C24" s="16" t="s">
        <v>11</v>
      </c>
      <c r="D24" s="20">
        <v>14</v>
      </c>
      <c r="E24" s="20">
        <v>31</v>
      </c>
      <c r="F24" s="20" t="s">
        <v>202</v>
      </c>
      <c r="G24" s="45"/>
      <c r="H24" s="45"/>
    </row>
    <row r="25" spans="1:11" s="42" customFormat="1" ht="41.4" x14ac:dyDescent="0.25">
      <c r="A25" s="39"/>
      <c r="B25" s="39"/>
      <c r="C25" s="43" t="s">
        <v>181</v>
      </c>
      <c r="D25" s="57">
        <v>14</v>
      </c>
      <c r="E25" s="57">
        <v>84</v>
      </c>
      <c r="F25" s="57" t="s">
        <v>202</v>
      </c>
      <c r="G25" s="46"/>
      <c r="H25" s="46"/>
      <c r="I25" s="5"/>
      <c r="J25" s="53"/>
      <c r="K25" s="51"/>
    </row>
    <row r="26" spans="1:11" s="42" customFormat="1" x14ac:dyDescent="0.25">
      <c r="A26" s="39"/>
      <c r="B26" s="39"/>
      <c r="C26" s="43" t="s">
        <v>182</v>
      </c>
      <c r="D26" s="57">
        <v>85</v>
      </c>
      <c r="E26" s="57">
        <v>95</v>
      </c>
      <c r="F26" s="57" t="s">
        <v>202</v>
      </c>
      <c r="G26" s="46"/>
      <c r="H26" s="46"/>
      <c r="I26" s="5"/>
      <c r="J26" s="53"/>
      <c r="K26" s="51"/>
    </row>
    <row r="27" spans="1:11" s="42" customFormat="1" ht="27.6" x14ac:dyDescent="0.25">
      <c r="A27" s="39"/>
      <c r="B27" s="39"/>
      <c r="C27" s="43" t="s">
        <v>183</v>
      </c>
      <c r="D27" s="57">
        <v>14</v>
      </c>
      <c r="E27" s="57">
        <v>64</v>
      </c>
      <c r="F27" s="57" t="s">
        <v>202</v>
      </c>
      <c r="G27" s="46"/>
      <c r="H27" s="46"/>
      <c r="I27" s="5"/>
      <c r="J27" s="53"/>
      <c r="K27" s="51"/>
    </row>
    <row r="28" spans="1:11" x14ac:dyDescent="0.25">
      <c r="A28" s="13"/>
      <c r="B28" s="13"/>
      <c r="C28" s="16" t="s">
        <v>12</v>
      </c>
      <c r="D28" s="20">
        <v>32</v>
      </c>
      <c r="E28" s="20">
        <v>154</v>
      </c>
      <c r="F28" s="20" t="s">
        <v>202</v>
      </c>
      <c r="G28" s="45"/>
      <c r="H28" s="45"/>
    </row>
    <row r="29" spans="1:11" x14ac:dyDescent="0.25">
      <c r="A29" s="10"/>
      <c r="B29" s="11" t="s">
        <v>149</v>
      </c>
      <c r="C29" s="11" t="s">
        <v>14</v>
      </c>
      <c r="D29" s="12"/>
      <c r="E29" s="12"/>
      <c r="F29" s="12"/>
    </row>
    <row r="30" spans="1:11" x14ac:dyDescent="0.25">
      <c r="A30" s="13"/>
      <c r="B30" s="13"/>
      <c r="C30" s="14" t="s">
        <v>139</v>
      </c>
      <c r="D30" s="13">
        <v>1</v>
      </c>
      <c r="E30" s="20">
        <v>40</v>
      </c>
      <c r="F30" s="20" t="s">
        <v>203</v>
      </c>
    </row>
    <row r="31" spans="1:11" x14ac:dyDescent="0.25">
      <c r="A31" s="13"/>
      <c r="B31" s="13"/>
      <c r="C31" s="14" t="s">
        <v>15</v>
      </c>
      <c r="D31" s="13">
        <v>1</v>
      </c>
      <c r="E31" s="20">
        <v>15</v>
      </c>
      <c r="F31" s="20" t="s">
        <v>203</v>
      </c>
    </row>
    <row r="32" spans="1:11" x14ac:dyDescent="0.25">
      <c r="A32" s="13"/>
      <c r="B32" s="13"/>
      <c r="C32" s="14" t="s">
        <v>131</v>
      </c>
      <c r="D32" s="20">
        <v>1</v>
      </c>
      <c r="E32" s="20">
        <v>16</v>
      </c>
      <c r="F32" s="20" t="s">
        <v>205</v>
      </c>
      <c r="G32" s="45"/>
      <c r="H32" s="45"/>
    </row>
    <row r="33" spans="1:11" x14ac:dyDescent="0.25">
      <c r="A33" s="13"/>
      <c r="B33" s="13"/>
      <c r="C33" s="14" t="s">
        <v>132</v>
      </c>
      <c r="D33" s="20">
        <v>17</v>
      </c>
      <c r="E33" s="20">
        <v>42</v>
      </c>
      <c r="F33" s="20" t="s">
        <v>205</v>
      </c>
      <c r="G33" s="45"/>
      <c r="H33" s="45"/>
    </row>
    <row r="34" spans="1:11" x14ac:dyDescent="0.25">
      <c r="A34" s="13"/>
      <c r="B34" s="13"/>
      <c r="C34" s="14" t="s">
        <v>128</v>
      </c>
      <c r="D34" s="20">
        <v>43</v>
      </c>
      <c r="E34" s="20">
        <v>58</v>
      </c>
      <c r="F34" s="20" t="s">
        <v>205</v>
      </c>
      <c r="G34" s="45"/>
      <c r="H34" s="45"/>
    </row>
    <row r="35" spans="1:11" x14ac:dyDescent="0.25">
      <c r="A35" s="13"/>
      <c r="B35" s="13"/>
      <c r="C35" s="14" t="s">
        <v>211</v>
      </c>
      <c r="D35" s="20">
        <v>1</v>
      </c>
      <c r="E35" s="20">
        <v>13</v>
      </c>
      <c r="F35" s="20" t="s">
        <v>206</v>
      </c>
      <c r="G35" s="45"/>
      <c r="H35" s="45"/>
    </row>
    <row r="36" spans="1:11" s="42" customFormat="1" ht="27.6" x14ac:dyDescent="0.25">
      <c r="A36" s="39"/>
      <c r="B36" s="39"/>
      <c r="C36" s="40" t="s">
        <v>184</v>
      </c>
      <c r="D36" s="57">
        <v>14</v>
      </c>
      <c r="E36" s="57">
        <v>24</v>
      </c>
      <c r="F36" s="57" t="s">
        <v>206</v>
      </c>
      <c r="G36" s="46"/>
      <c r="H36" s="46"/>
      <c r="I36" s="5"/>
      <c r="J36" s="53"/>
      <c r="K36" s="51"/>
    </row>
    <row r="37" spans="1:11" x14ac:dyDescent="0.25">
      <c r="A37" s="13"/>
      <c r="B37" s="13"/>
      <c r="C37" s="14" t="s">
        <v>16</v>
      </c>
      <c r="D37" s="20">
        <v>14</v>
      </c>
      <c r="E37" s="20">
        <v>18</v>
      </c>
      <c r="F37" s="20" t="s">
        <v>206</v>
      </c>
      <c r="G37" s="45"/>
      <c r="H37" s="45"/>
    </row>
    <row r="38" spans="1:11" x14ac:dyDescent="0.25">
      <c r="A38" s="13"/>
      <c r="B38" s="13"/>
      <c r="C38" s="14" t="s">
        <v>17</v>
      </c>
      <c r="D38" s="20">
        <v>19</v>
      </c>
      <c r="E38" s="20">
        <v>23</v>
      </c>
      <c r="F38" s="20" t="s">
        <v>206</v>
      </c>
      <c r="G38" s="45"/>
      <c r="H38" s="45"/>
    </row>
    <row r="39" spans="1:11" x14ac:dyDescent="0.25">
      <c r="A39" s="13"/>
      <c r="B39" s="13"/>
      <c r="C39" s="14" t="s">
        <v>18</v>
      </c>
      <c r="D39" s="20">
        <v>24</v>
      </c>
      <c r="E39" s="20">
        <v>29</v>
      </c>
      <c r="F39" s="20" t="s">
        <v>206</v>
      </c>
      <c r="G39" s="45"/>
      <c r="H39" s="45"/>
    </row>
    <row r="40" spans="1:11" ht="27.6" x14ac:dyDescent="0.25">
      <c r="A40" s="13"/>
      <c r="B40" s="13"/>
      <c r="C40" s="16" t="s">
        <v>19</v>
      </c>
      <c r="D40" s="20">
        <v>30</v>
      </c>
      <c r="E40" s="20">
        <v>33</v>
      </c>
      <c r="F40" s="20" t="s">
        <v>206</v>
      </c>
      <c r="G40" s="45"/>
      <c r="H40" s="45"/>
    </row>
    <row r="41" spans="1:11" x14ac:dyDescent="0.25">
      <c r="A41" s="10"/>
      <c r="B41" s="11" t="s">
        <v>150</v>
      </c>
      <c r="C41" s="11" t="s">
        <v>138</v>
      </c>
      <c r="D41" s="12"/>
      <c r="E41" s="12"/>
      <c r="F41" s="12"/>
      <c r="G41" s="45"/>
      <c r="H41" s="45"/>
    </row>
    <row r="42" spans="1:11" x14ac:dyDescent="0.25">
      <c r="A42" s="13"/>
      <c r="B42" s="13"/>
      <c r="C42" s="16" t="s">
        <v>140</v>
      </c>
      <c r="D42" s="13">
        <v>1</v>
      </c>
      <c r="E42" s="20">
        <v>40</v>
      </c>
      <c r="F42" s="20" t="s">
        <v>207</v>
      </c>
      <c r="G42" s="45"/>
      <c r="H42" s="45"/>
    </row>
    <row r="43" spans="1:11" x14ac:dyDescent="0.25">
      <c r="A43" s="13"/>
      <c r="B43" s="13"/>
      <c r="C43" s="16" t="s">
        <v>141</v>
      </c>
      <c r="D43" s="20">
        <v>1</v>
      </c>
      <c r="E43" s="20">
        <v>16</v>
      </c>
      <c r="F43" s="20" t="s">
        <v>208</v>
      </c>
      <c r="G43" s="45"/>
      <c r="H43" s="45"/>
    </row>
    <row r="44" spans="1:11" x14ac:dyDescent="0.25">
      <c r="A44" s="13"/>
      <c r="B44" s="13"/>
      <c r="C44" s="16" t="s">
        <v>142</v>
      </c>
      <c r="D44" s="20">
        <v>17</v>
      </c>
      <c r="E44" s="20">
        <v>42</v>
      </c>
      <c r="F44" s="20" t="s">
        <v>208</v>
      </c>
      <c r="G44" s="45"/>
      <c r="H44" s="45"/>
    </row>
    <row r="45" spans="1:11" x14ac:dyDescent="0.25">
      <c r="A45" s="13"/>
      <c r="B45" s="13"/>
      <c r="C45" s="16" t="s">
        <v>143</v>
      </c>
      <c r="D45" s="20">
        <v>43</v>
      </c>
      <c r="E45" s="20">
        <v>58</v>
      </c>
      <c r="F45" s="20" t="s">
        <v>208</v>
      </c>
      <c r="G45" s="45"/>
      <c r="H45" s="45"/>
    </row>
    <row r="46" spans="1:11" x14ac:dyDescent="0.25">
      <c r="A46" s="13"/>
      <c r="B46" s="13"/>
      <c r="C46" s="16" t="s">
        <v>210</v>
      </c>
      <c r="D46" s="20">
        <v>1</v>
      </c>
      <c r="E46" s="20">
        <v>13</v>
      </c>
      <c r="F46" s="20" t="s">
        <v>209</v>
      </c>
      <c r="G46" s="45"/>
      <c r="H46" s="45"/>
    </row>
    <row r="47" spans="1:11" x14ac:dyDescent="0.25">
      <c r="A47" s="13"/>
      <c r="B47" s="13"/>
      <c r="C47" s="16" t="s">
        <v>145</v>
      </c>
      <c r="D47" s="20">
        <v>14</v>
      </c>
      <c r="E47" s="20">
        <v>18</v>
      </c>
      <c r="F47" s="20" t="s">
        <v>209</v>
      </c>
      <c r="G47" s="45"/>
      <c r="H47" s="45"/>
    </row>
    <row r="48" spans="1:11" x14ac:dyDescent="0.25">
      <c r="A48" s="13"/>
      <c r="B48" s="13"/>
      <c r="C48" s="16" t="s">
        <v>146</v>
      </c>
      <c r="D48" s="20">
        <v>19</v>
      </c>
      <c r="E48" s="20">
        <v>23</v>
      </c>
      <c r="F48" s="20" t="s">
        <v>209</v>
      </c>
      <c r="G48" s="45"/>
      <c r="H48" s="45"/>
    </row>
    <row r="49" spans="1:11" x14ac:dyDescent="0.25">
      <c r="A49" s="13"/>
      <c r="B49" s="13"/>
      <c r="C49" s="16" t="s">
        <v>147</v>
      </c>
      <c r="D49" s="20">
        <v>24</v>
      </c>
      <c r="E49" s="20">
        <v>29</v>
      </c>
      <c r="F49" s="20" t="s">
        <v>209</v>
      </c>
      <c r="G49" s="45"/>
      <c r="H49" s="45"/>
    </row>
    <row r="50" spans="1:11" ht="27.6" x14ac:dyDescent="0.25">
      <c r="A50" s="13"/>
      <c r="B50" s="13"/>
      <c r="C50" s="16" t="s">
        <v>148</v>
      </c>
      <c r="D50" s="20">
        <v>30</v>
      </c>
      <c r="E50" s="20">
        <v>33</v>
      </c>
      <c r="F50" s="20" t="s">
        <v>209</v>
      </c>
      <c r="G50" s="45"/>
      <c r="H50" s="45"/>
    </row>
    <row r="51" spans="1:11" x14ac:dyDescent="0.25">
      <c r="A51" s="10"/>
      <c r="B51" s="11" t="s">
        <v>152</v>
      </c>
      <c r="C51" s="11" t="s">
        <v>134</v>
      </c>
      <c r="D51" s="12"/>
      <c r="E51" s="12"/>
      <c r="F51" s="12"/>
    </row>
    <row r="52" spans="1:11" x14ac:dyDescent="0.25">
      <c r="A52" s="13"/>
      <c r="B52" s="13"/>
      <c r="C52" s="16" t="s">
        <v>135</v>
      </c>
      <c r="D52" s="20">
        <v>1</v>
      </c>
      <c r="E52" s="20">
        <v>16</v>
      </c>
      <c r="F52" s="20" t="s">
        <v>213</v>
      </c>
      <c r="G52" s="45"/>
      <c r="H52" s="45"/>
    </row>
    <row r="53" spans="1:11" x14ac:dyDescent="0.25">
      <c r="A53" s="13"/>
      <c r="B53" s="13"/>
      <c r="C53" s="16" t="s">
        <v>136</v>
      </c>
      <c r="D53" s="20">
        <v>1</v>
      </c>
      <c r="E53" s="20">
        <v>20</v>
      </c>
      <c r="F53" s="20" t="s">
        <v>214</v>
      </c>
      <c r="G53" s="45"/>
      <c r="H53" s="45"/>
    </row>
    <row r="54" spans="1:11" x14ac:dyDescent="0.25">
      <c r="A54" s="13"/>
      <c r="B54" s="13"/>
      <c r="C54" s="16" t="s">
        <v>171</v>
      </c>
      <c r="D54" s="20">
        <v>1</v>
      </c>
      <c r="E54" s="20">
        <v>20</v>
      </c>
      <c r="F54" s="20" t="s">
        <v>214</v>
      </c>
      <c r="G54" s="45"/>
      <c r="H54" s="45"/>
    </row>
    <row r="55" spans="1:11" ht="27.6" x14ac:dyDescent="0.25">
      <c r="A55" s="13"/>
      <c r="B55" s="13"/>
      <c r="C55" s="16" t="s">
        <v>172</v>
      </c>
      <c r="D55" s="20">
        <v>1</v>
      </c>
      <c r="E55" s="20">
        <v>20</v>
      </c>
      <c r="F55" s="20" t="s">
        <v>214</v>
      </c>
      <c r="G55" s="45"/>
      <c r="H55" s="45"/>
    </row>
    <row r="56" spans="1:11" x14ac:dyDescent="0.25">
      <c r="A56" s="13"/>
      <c r="B56" s="13"/>
      <c r="C56" s="16" t="s">
        <v>173</v>
      </c>
      <c r="D56" s="20">
        <v>1</v>
      </c>
      <c r="E56" s="20">
        <v>11</v>
      </c>
      <c r="F56" s="20" t="s">
        <v>217</v>
      </c>
      <c r="G56" s="45"/>
      <c r="H56" s="45"/>
    </row>
    <row r="57" spans="1:11" x14ac:dyDescent="0.25">
      <c r="A57" s="10"/>
      <c r="B57" s="11" t="s">
        <v>150</v>
      </c>
      <c r="C57" s="11" t="s">
        <v>82</v>
      </c>
      <c r="D57" s="12"/>
      <c r="E57" s="12"/>
      <c r="F57" s="12"/>
    </row>
    <row r="58" spans="1:11" s="34" customFormat="1" x14ac:dyDescent="0.25">
      <c r="A58" s="31"/>
      <c r="B58" s="32"/>
      <c r="C58" s="16" t="s">
        <v>156</v>
      </c>
      <c r="D58" s="20">
        <v>1</v>
      </c>
      <c r="E58" s="20">
        <v>60</v>
      </c>
      <c r="F58" s="20" t="s">
        <v>222</v>
      </c>
      <c r="G58" s="48"/>
      <c r="H58" s="48"/>
      <c r="I58" s="48"/>
      <c r="J58" s="54"/>
      <c r="K58" s="54"/>
    </row>
    <row r="59" spans="1:11" s="34" customFormat="1" x14ac:dyDescent="0.25">
      <c r="A59" s="31"/>
      <c r="B59" s="32"/>
      <c r="C59" s="16" t="s">
        <v>157</v>
      </c>
      <c r="D59" s="20">
        <v>1</v>
      </c>
      <c r="E59" s="20">
        <v>16</v>
      </c>
      <c r="F59" s="20" t="s">
        <v>223</v>
      </c>
      <c r="G59" s="48"/>
      <c r="H59" s="48"/>
      <c r="I59" s="48"/>
      <c r="J59" s="54"/>
      <c r="K59" s="54"/>
    </row>
    <row r="60" spans="1:11" x14ac:dyDescent="0.25">
      <c r="A60" s="13"/>
      <c r="B60" s="13"/>
      <c r="C60" s="14" t="s">
        <v>218</v>
      </c>
      <c r="D60" s="20">
        <v>1</v>
      </c>
      <c r="E60" s="20">
        <v>60</v>
      </c>
      <c r="F60" s="20" t="s">
        <v>224</v>
      </c>
      <c r="G60" s="48"/>
    </row>
    <row r="61" spans="1:11" x14ac:dyDescent="0.25">
      <c r="A61" s="13"/>
      <c r="B61" s="13"/>
      <c r="C61" s="14" t="s">
        <v>158</v>
      </c>
      <c r="D61" s="20">
        <v>1</v>
      </c>
      <c r="E61" s="20">
        <v>10</v>
      </c>
      <c r="F61" s="20" t="s">
        <v>225</v>
      </c>
      <c r="G61" s="48"/>
    </row>
    <row r="62" spans="1:11" x14ac:dyDescent="0.25">
      <c r="A62" s="10"/>
      <c r="B62" s="11" t="s">
        <v>150</v>
      </c>
      <c r="C62" s="11" t="s">
        <v>84</v>
      </c>
      <c r="D62" s="12"/>
      <c r="E62" s="12"/>
      <c r="F62" s="12"/>
    </row>
    <row r="63" spans="1:11" s="37" customFormat="1" x14ac:dyDescent="0.25">
      <c r="A63" s="35"/>
      <c r="B63" s="36"/>
      <c r="C63" s="38" t="s">
        <v>159</v>
      </c>
      <c r="D63" s="20">
        <v>1</v>
      </c>
      <c r="E63" s="20">
        <v>60</v>
      </c>
      <c r="F63" s="20" t="s">
        <v>226</v>
      </c>
      <c r="G63" s="49"/>
      <c r="H63" s="49"/>
      <c r="I63" s="49"/>
      <c r="J63" s="55"/>
      <c r="K63" s="55"/>
    </row>
    <row r="64" spans="1:11" s="37" customFormat="1" x14ac:dyDescent="0.25">
      <c r="A64" s="35"/>
      <c r="B64" s="36"/>
      <c r="C64" s="38" t="s">
        <v>160</v>
      </c>
      <c r="D64" s="20">
        <v>1</v>
      </c>
      <c r="E64" s="20">
        <v>16</v>
      </c>
      <c r="F64" s="20" t="s">
        <v>227</v>
      </c>
      <c r="G64" s="49"/>
      <c r="H64" s="49"/>
      <c r="I64" s="49"/>
      <c r="J64" s="55"/>
      <c r="K64" s="55"/>
    </row>
    <row r="65" spans="1:11" x14ac:dyDescent="0.25">
      <c r="A65" s="13"/>
      <c r="B65" s="13"/>
      <c r="C65" s="14" t="s">
        <v>167</v>
      </c>
      <c r="D65" s="20">
        <v>1</v>
      </c>
      <c r="E65" s="20">
        <v>60</v>
      </c>
      <c r="F65" s="20" t="s">
        <v>228</v>
      </c>
    </row>
    <row r="66" spans="1:11" x14ac:dyDescent="0.25">
      <c r="A66" s="13"/>
      <c r="B66" s="13"/>
      <c r="C66" s="14" t="s">
        <v>165</v>
      </c>
      <c r="D66" s="20">
        <v>1</v>
      </c>
      <c r="E66" s="20">
        <v>10</v>
      </c>
      <c r="F66" s="20" t="s">
        <v>229</v>
      </c>
    </row>
    <row r="67" spans="1:11" x14ac:dyDescent="0.25">
      <c r="A67" s="10"/>
      <c r="B67" s="11" t="s">
        <v>150</v>
      </c>
      <c r="C67" s="11" t="s">
        <v>85</v>
      </c>
      <c r="D67" s="12"/>
      <c r="E67" s="12"/>
      <c r="F67" s="12"/>
    </row>
    <row r="68" spans="1:11" s="34" customFormat="1" x14ac:dyDescent="0.25">
      <c r="A68" s="31"/>
      <c r="B68" s="32"/>
      <c r="C68" s="16" t="s">
        <v>161</v>
      </c>
      <c r="D68" s="20">
        <v>1</v>
      </c>
      <c r="E68" s="20">
        <v>60</v>
      </c>
      <c r="F68" s="20" t="s">
        <v>230</v>
      </c>
      <c r="G68" s="48"/>
      <c r="H68" s="48"/>
      <c r="I68" s="48"/>
      <c r="J68" s="54"/>
      <c r="K68" s="54"/>
    </row>
    <row r="69" spans="1:11" s="34" customFormat="1" x14ac:dyDescent="0.25">
      <c r="A69" s="31"/>
      <c r="B69" s="32"/>
      <c r="C69" s="16" t="s">
        <v>162</v>
      </c>
      <c r="D69" s="20">
        <v>1</v>
      </c>
      <c r="E69" s="20">
        <v>16</v>
      </c>
      <c r="F69" s="20" t="s">
        <v>231</v>
      </c>
      <c r="G69" s="48"/>
      <c r="H69" s="48"/>
      <c r="I69" s="48"/>
      <c r="J69" s="54"/>
      <c r="K69" s="54"/>
    </row>
    <row r="70" spans="1:11" x14ac:dyDescent="0.25">
      <c r="A70" s="13"/>
      <c r="B70" s="13"/>
      <c r="C70" s="14" t="s">
        <v>168</v>
      </c>
      <c r="D70" s="20">
        <v>1</v>
      </c>
      <c r="E70" s="20">
        <v>60</v>
      </c>
      <c r="F70" s="20" t="s">
        <v>232</v>
      </c>
    </row>
    <row r="71" spans="1:11" x14ac:dyDescent="0.25">
      <c r="A71" s="13"/>
      <c r="B71" s="13"/>
      <c r="C71" s="14" t="s">
        <v>166</v>
      </c>
      <c r="D71" s="20">
        <v>1</v>
      </c>
      <c r="E71" s="20">
        <v>10</v>
      </c>
      <c r="F71" s="20" t="s">
        <v>233</v>
      </c>
    </row>
    <row r="72" spans="1:11" x14ac:dyDescent="0.25">
      <c r="A72" s="10"/>
      <c r="B72" s="11" t="s">
        <v>150</v>
      </c>
      <c r="C72" s="11" t="s">
        <v>86</v>
      </c>
      <c r="D72" s="12"/>
      <c r="E72" s="12"/>
      <c r="F72" s="12"/>
    </row>
    <row r="73" spans="1:11" s="34" customFormat="1" ht="15" customHeight="1" x14ac:dyDescent="0.25">
      <c r="A73" s="31"/>
      <c r="B73" s="32"/>
      <c r="C73" s="16" t="s">
        <v>163</v>
      </c>
      <c r="D73" s="20">
        <v>1</v>
      </c>
      <c r="E73" s="20">
        <v>60</v>
      </c>
      <c r="F73" s="20" t="s">
        <v>234</v>
      </c>
      <c r="G73" s="48"/>
      <c r="H73" s="48"/>
      <c r="I73" s="48"/>
      <c r="J73" s="54"/>
      <c r="K73" s="54"/>
    </row>
    <row r="74" spans="1:11" s="34" customFormat="1" x14ac:dyDescent="0.25">
      <c r="A74" s="31"/>
      <c r="B74" s="32"/>
      <c r="C74" s="16" t="s">
        <v>164</v>
      </c>
      <c r="D74" s="20">
        <v>1</v>
      </c>
      <c r="E74" s="20">
        <v>16</v>
      </c>
      <c r="F74" s="20" t="s">
        <v>235</v>
      </c>
      <c r="G74" s="48"/>
      <c r="H74" s="48"/>
      <c r="I74" s="48"/>
      <c r="J74" s="54"/>
      <c r="K74" s="54"/>
    </row>
    <row r="75" spans="1:11" x14ac:dyDescent="0.25">
      <c r="A75" s="13"/>
      <c r="B75" s="13"/>
      <c r="C75" s="14" t="s">
        <v>169</v>
      </c>
      <c r="D75" s="20">
        <v>1</v>
      </c>
      <c r="E75" s="20">
        <v>60</v>
      </c>
      <c r="F75" s="20" t="s">
        <v>236</v>
      </c>
    </row>
    <row r="76" spans="1:11" x14ac:dyDescent="0.25">
      <c r="A76" s="13"/>
      <c r="B76" s="13"/>
      <c r="C76" s="14" t="s">
        <v>170</v>
      </c>
      <c r="D76" s="20">
        <v>1</v>
      </c>
      <c r="E76" s="20">
        <v>10</v>
      </c>
      <c r="F76" s="20" t="s">
        <v>237</v>
      </c>
    </row>
    <row r="77" spans="1:11" x14ac:dyDescent="0.25">
      <c r="A77" s="10"/>
      <c r="B77" s="11" t="s">
        <v>176</v>
      </c>
      <c r="C77" s="11" t="s">
        <v>155</v>
      </c>
      <c r="D77" s="12"/>
      <c r="E77" s="12"/>
      <c r="F77" s="12"/>
    </row>
    <row r="78" spans="1:11" x14ac:dyDescent="0.25">
      <c r="A78" s="13"/>
      <c r="B78" s="13"/>
      <c r="C78" s="16" t="s">
        <v>153</v>
      </c>
      <c r="D78" s="20">
        <v>1</v>
      </c>
      <c r="E78" s="20">
        <v>60</v>
      </c>
      <c r="F78" s="20" t="s">
        <v>238</v>
      </c>
    </row>
    <row r="79" spans="1:11" x14ac:dyDescent="0.25">
      <c r="A79" s="13"/>
      <c r="B79" s="13"/>
      <c r="C79" s="16" t="s">
        <v>133</v>
      </c>
      <c r="D79" s="20">
        <v>1</v>
      </c>
      <c r="E79" s="20">
        <v>16</v>
      </c>
      <c r="F79" s="20" t="s">
        <v>239</v>
      </c>
    </row>
    <row r="80" spans="1:11" x14ac:dyDescent="0.25">
      <c r="A80" s="13"/>
      <c r="B80" s="13"/>
      <c r="C80" s="16" t="s">
        <v>80</v>
      </c>
      <c r="D80" s="20">
        <v>1</v>
      </c>
      <c r="E80" s="20">
        <v>60</v>
      </c>
      <c r="F80" s="20" t="s">
        <v>240</v>
      </c>
    </row>
    <row r="81" spans="1:6" x14ac:dyDescent="0.25">
      <c r="A81" s="13"/>
      <c r="B81" s="13"/>
      <c r="C81" s="16" t="s">
        <v>154</v>
      </c>
      <c r="D81" s="20">
        <v>1</v>
      </c>
      <c r="E81" s="20">
        <v>10</v>
      </c>
      <c r="F81" s="20" t="s">
        <v>241</v>
      </c>
    </row>
    <row r="82" spans="1:6" x14ac:dyDescent="0.25">
      <c r="A82" s="10"/>
      <c r="B82" s="11" t="s">
        <v>176</v>
      </c>
      <c r="C82" s="11" t="s">
        <v>22</v>
      </c>
      <c r="D82" s="12"/>
      <c r="E82" s="12"/>
      <c r="F82" s="12"/>
    </row>
    <row r="83" spans="1:6" x14ac:dyDescent="0.25">
      <c r="A83" s="17"/>
      <c r="B83" s="18"/>
      <c r="C83" s="18" t="s">
        <v>23</v>
      </c>
      <c r="D83" s="19"/>
      <c r="E83" s="19"/>
      <c r="F83" s="19"/>
    </row>
    <row r="84" spans="1:6" x14ac:dyDescent="0.25">
      <c r="A84" s="13"/>
      <c r="B84" s="13"/>
      <c r="C84" s="16" t="s">
        <v>90</v>
      </c>
      <c r="D84" s="20">
        <v>1</v>
      </c>
      <c r="E84" s="20">
        <v>11</v>
      </c>
      <c r="F84" s="20" t="s">
        <v>242</v>
      </c>
    </row>
    <row r="85" spans="1:6" x14ac:dyDescent="0.25">
      <c r="A85" s="13"/>
      <c r="B85" s="13"/>
      <c r="C85" s="16" t="s">
        <v>91</v>
      </c>
      <c r="D85" s="20">
        <v>12</v>
      </c>
      <c r="E85" s="20">
        <v>22</v>
      </c>
      <c r="F85" s="20" t="s">
        <v>242</v>
      </c>
    </row>
    <row r="86" spans="1:6" x14ac:dyDescent="0.25">
      <c r="A86" s="13"/>
      <c r="B86" s="13"/>
      <c r="C86" s="16" t="s">
        <v>103</v>
      </c>
      <c r="D86" s="20">
        <v>23</v>
      </c>
      <c r="E86" s="20">
        <v>33</v>
      </c>
      <c r="F86" s="20" t="s">
        <v>242</v>
      </c>
    </row>
    <row r="87" spans="1:6" x14ac:dyDescent="0.25">
      <c r="A87" s="13"/>
      <c r="B87" s="13"/>
      <c r="C87" s="16" t="s">
        <v>92</v>
      </c>
      <c r="D87" s="20">
        <v>34</v>
      </c>
      <c r="E87" s="20">
        <v>44</v>
      </c>
      <c r="F87" s="20" t="s">
        <v>242</v>
      </c>
    </row>
    <row r="88" spans="1:6" x14ac:dyDescent="0.25">
      <c r="A88" s="13"/>
      <c r="B88" s="13"/>
      <c r="C88" s="16" t="s">
        <v>93</v>
      </c>
      <c r="D88" s="20">
        <v>45</v>
      </c>
      <c r="E88" s="20">
        <v>55</v>
      </c>
      <c r="F88" s="20" t="s">
        <v>242</v>
      </c>
    </row>
    <row r="89" spans="1:6" x14ac:dyDescent="0.25">
      <c r="A89" s="13"/>
      <c r="B89" s="13"/>
      <c r="C89" s="16" t="s">
        <v>94</v>
      </c>
      <c r="D89" s="20">
        <v>56</v>
      </c>
      <c r="E89" s="20">
        <v>66</v>
      </c>
      <c r="F89" s="20" t="s">
        <v>242</v>
      </c>
    </row>
    <row r="90" spans="1:6" x14ac:dyDescent="0.25">
      <c r="A90" s="13"/>
      <c r="B90" s="13"/>
      <c r="C90" s="16" t="s">
        <v>95</v>
      </c>
      <c r="D90" s="20">
        <v>67</v>
      </c>
      <c r="E90" s="20">
        <v>77</v>
      </c>
      <c r="F90" s="20" t="s">
        <v>242</v>
      </c>
    </row>
    <row r="91" spans="1:6" x14ac:dyDescent="0.25">
      <c r="A91" s="13"/>
      <c r="B91" s="13"/>
      <c r="C91" s="16" t="s">
        <v>87</v>
      </c>
      <c r="D91" s="20">
        <v>34</v>
      </c>
      <c r="E91" s="20">
        <v>44</v>
      </c>
      <c r="F91" s="20" t="s">
        <v>242</v>
      </c>
    </row>
    <row r="92" spans="1:6" x14ac:dyDescent="0.25">
      <c r="A92" s="13"/>
      <c r="B92" s="13"/>
      <c r="C92" s="16" t="s">
        <v>88</v>
      </c>
      <c r="D92" s="20">
        <v>45</v>
      </c>
      <c r="E92" s="20">
        <v>55</v>
      </c>
      <c r="F92" s="20" t="s">
        <v>242</v>
      </c>
    </row>
    <row r="93" spans="1:6" x14ac:dyDescent="0.25">
      <c r="A93" s="17"/>
      <c r="B93" s="18"/>
      <c r="C93" s="18" t="s">
        <v>24</v>
      </c>
      <c r="D93" s="21"/>
      <c r="E93" s="21"/>
      <c r="F93" s="21"/>
    </row>
    <row r="94" spans="1:6" x14ac:dyDescent="0.25">
      <c r="A94" s="13"/>
      <c r="B94" s="13"/>
      <c r="C94" s="16" t="s">
        <v>96</v>
      </c>
      <c r="D94" s="20">
        <v>1</v>
      </c>
      <c r="E94" s="20">
        <v>11</v>
      </c>
      <c r="F94" s="20" t="s">
        <v>242</v>
      </c>
    </row>
    <row r="95" spans="1:6" x14ac:dyDescent="0.25">
      <c r="A95" s="13"/>
      <c r="B95" s="13"/>
      <c r="C95" s="16" t="s">
        <v>97</v>
      </c>
      <c r="D95" s="20">
        <v>12</v>
      </c>
      <c r="E95" s="20">
        <v>22</v>
      </c>
      <c r="F95" s="20" t="s">
        <v>242</v>
      </c>
    </row>
    <row r="96" spans="1:6" x14ac:dyDescent="0.25">
      <c r="A96" s="13"/>
      <c r="B96" s="13"/>
      <c r="C96" s="16" t="s">
        <v>98</v>
      </c>
      <c r="D96" s="20">
        <v>23</v>
      </c>
      <c r="E96" s="20">
        <v>33</v>
      </c>
      <c r="F96" s="20" t="s">
        <v>242</v>
      </c>
    </row>
    <row r="97" spans="1:6" x14ac:dyDescent="0.25">
      <c r="A97" s="13"/>
      <c r="B97" s="13"/>
      <c r="C97" s="16" t="s">
        <v>99</v>
      </c>
      <c r="D97" s="20">
        <v>34</v>
      </c>
      <c r="E97" s="20">
        <v>44</v>
      </c>
      <c r="F97" s="20" t="s">
        <v>242</v>
      </c>
    </row>
    <row r="98" spans="1:6" x14ac:dyDescent="0.25">
      <c r="A98" s="13"/>
      <c r="B98" s="13"/>
      <c r="C98" s="16" t="s">
        <v>100</v>
      </c>
      <c r="D98" s="20">
        <v>45</v>
      </c>
      <c r="E98" s="20">
        <v>55</v>
      </c>
      <c r="F98" s="20" t="s">
        <v>242</v>
      </c>
    </row>
    <row r="99" spans="1:6" x14ac:dyDescent="0.25">
      <c r="A99" s="13"/>
      <c r="B99" s="13"/>
      <c r="C99" s="16" t="s">
        <v>101</v>
      </c>
      <c r="D99" s="20">
        <v>56</v>
      </c>
      <c r="E99" s="20">
        <v>66</v>
      </c>
      <c r="F99" s="20" t="s">
        <v>242</v>
      </c>
    </row>
    <row r="100" spans="1:6" x14ac:dyDescent="0.25">
      <c r="A100" s="13"/>
      <c r="B100" s="13"/>
      <c r="C100" s="16" t="s">
        <v>102</v>
      </c>
      <c r="D100" s="20">
        <v>67</v>
      </c>
      <c r="E100" s="20">
        <v>77</v>
      </c>
      <c r="F100" s="20" t="s">
        <v>242</v>
      </c>
    </row>
    <row r="101" spans="1:6" x14ac:dyDescent="0.25">
      <c r="A101" s="13"/>
      <c r="B101" s="13"/>
      <c r="C101" s="16" t="s">
        <v>89</v>
      </c>
      <c r="D101" s="20">
        <v>34</v>
      </c>
      <c r="E101" s="20">
        <v>44</v>
      </c>
      <c r="F101" s="20" t="s">
        <v>242</v>
      </c>
    </row>
    <row r="102" spans="1:6" x14ac:dyDescent="0.25">
      <c r="A102" s="10"/>
      <c r="B102" s="11" t="s">
        <v>176</v>
      </c>
      <c r="C102" s="11" t="s">
        <v>25</v>
      </c>
      <c r="D102" s="12"/>
      <c r="E102" s="12"/>
      <c r="F102" s="12"/>
    </row>
    <row r="103" spans="1:6" x14ac:dyDescent="0.25">
      <c r="A103" s="17"/>
      <c r="B103" s="18"/>
      <c r="C103" s="18" t="s">
        <v>23</v>
      </c>
      <c r="D103" s="19"/>
      <c r="E103" s="19"/>
      <c r="F103" s="19"/>
    </row>
    <row r="104" spans="1:6" x14ac:dyDescent="0.25">
      <c r="A104" s="13"/>
      <c r="B104" s="13"/>
      <c r="C104" s="16" t="s">
        <v>27</v>
      </c>
      <c r="D104" s="20">
        <v>1</v>
      </c>
      <c r="E104" s="20">
        <v>6</v>
      </c>
      <c r="F104" s="20" t="s">
        <v>243</v>
      </c>
    </row>
    <row r="105" spans="1:6" x14ac:dyDescent="0.25">
      <c r="A105" s="13"/>
      <c r="B105" s="13"/>
      <c r="C105" s="16" t="s">
        <v>28</v>
      </c>
      <c r="D105" s="20">
        <v>1</v>
      </c>
      <c r="E105" s="20">
        <v>6</v>
      </c>
      <c r="F105" s="20" t="s">
        <v>244</v>
      </c>
    </row>
    <row r="106" spans="1:6" x14ac:dyDescent="0.25">
      <c r="A106" s="13"/>
      <c r="B106" s="13"/>
      <c r="C106" s="16" t="s">
        <v>29</v>
      </c>
      <c r="D106" s="20">
        <v>1</v>
      </c>
      <c r="E106" s="20">
        <v>6</v>
      </c>
      <c r="F106" s="20" t="s">
        <v>245</v>
      </c>
    </row>
    <row r="107" spans="1:6" x14ac:dyDescent="0.25">
      <c r="A107" s="13"/>
      <c r="B107" s="13"/>
      <c r="C107" s="16" t="s">
        <v>30</v>
      </c>
      <c r="D107" s="20">
        <v>1</v>
      </c>
      <c r="E107" s="20">
        <v>6</v>
      </c>
      <c r="F107" s="20" t="s">
        <v>246</v>
      </c>
    </row>
    <row r="108" spans="1:6" x14ac:dyDescent="0.25">
      <c r="A108" s="13"/>
      <c r="B108" s="13"/>
      <c r="C108" s="16" t="s">
        <v>31</v>
      </c>
      <c r="D108" s="20">
        <v>1</v>
      </c>
      <c r="E108" s="20">
        <v>6</v>
      </c>
      <c r="F108" s="20" t="s">
        <v>247</v>
      </c>
    </row>
    <row r="109" spans="1:6" x14ac:dyDescent="0.25">
      <c r="A109" s="13"/>
      <c r="B109" s="13"/>
      <c r="C109" s="16" t="s">
        <v>32</v>
      </c>
      <c r="D109" s="20">
        <v>1</v>
      </c>
      <c r="E109" s="20">
        <v>6</v>
      </c>
      <c r="F109" s="20" t="s">
        <v>248</v>
      </c>
    </row>
    <row r="110" spans="1:6" x14ac:dyDescent="0.25">
      <c r="A110" s="13"/>
      <c r="B110" s="13"/>
      <c r="C110" s="16" t="s">
        <v>33</v>
      </c>
      <c r="D110" s="20">
        <v>1</v>
      </c>
      <c r="E110" s="20">
        <v>6</v>
      </c>
      <c r="F110" s="20" t="s">
        <v>249</v>
      </c>
    </row>
    <row r="111" spans="1:6" x14ac:dyDescent="0.25">
      <c r="A111" s="22"/>
      <c r="B111" s="23"/>
      <c r="C111" s="18" t="s">
        <v>24</v>
      </c>
      <c r="D111" s="21"/>
      <c r="E111" s="21"/>
      <c r="F111" s="21"/>
    </row>
    <row r="112" spans="1:6" x14ac:dyDescent="0.25">
      <c r="A112" s="13"/>
      <c r="B112" s="13"/>
      <c r="C112" s="14" t="s">
        <v>34</v>
      </c>
      <c r="D112" s="20">
        <v>1</v>
      </c>
      <c r="E112" s="20">
        <v>6</v>
      </c>
      <c r="F112" s="20" t="s">
        <v>250</v>
      </c>
    </row>
    <row r="113" spans="1:11" x14ac:dyDescent="0.25">
      <c r="A113" s="13"/>
      <c r="B113" s="13"/>
      <c r="C113" s="14" t="s">
        <v>35</v>
      </c>
      <c r="D113" s="20">
        <v>1</v>
      </c>
      <c r="E113" s="20">
        <v>6</v>
      </c>
      <c r="F113" s="20" t="s">
        <v>251</v>
      </c>
    </row>
    <row r="114" spans="1:11" x14ac:dyDescent="0.25">
      <c r="A114" s="13"/>
      <c r="B114" s="13"/>
      <c r="C114" s="14" t="s">
        <v>36</v>
      </c>
      <c r="D114" s="20">
        <v>1</v>
      </c>
      <c r="E114" s="20">
        <v>6</v>
      </c>
      <c r="F114" s="20" t="s">
        <v>252</v>
      </c>
    </row>
    <row r="115" spans="1:11" x14ac:dyDescent="0.25">
      <c r="A115" s="13"/>
      <c r="B115" s="13"/>
      <c r="C115" s="14" t="s">
        <v>37</v>
      </c>
      <c r="D115" s="20">
        <v>1</v>
      </c>
      <c r="E115" s="20">
        <v>6</v>
      </c>
      <c r="F115" s="20" t="s">
        <v>253</v>
      </c>
    </row>
    <row r="116" spans="1:11" x14ac:dyDescent="0.25">
      <c r="A116" s="13"/>
      <c r="B116" s="13"/>
      <c r="C116" s="14" t="s">
        <v>38</v>
      </c>
      <c r="D116" s="20">
        <v>1</v>
      </c>
      <c r="E116" s="20">
        <v>6</v>
      </c>
      <c r="F116" s="20" t="s">
        <v>254</v>
      </c>
    </row>
    <row r="117" spans="1:11" x14ac:dyDescent="0.25">
      <c r="A117" s="13"/>
      <c r="B117" s="13"/>
      <c r="C117" s="14" t="s">
        <v>39</v>
      </c>
      <c r="D117" s="20">
        <v>1</v>
      </c>
      <c r="E117" s="20">
        <v>6</v>
      </c>
      <c r="F117" s="20" t="s">
        <v>255</v>
      </c>
    </row>
    <row r="118" spans="1:11" x14ac:dyDescent="0.25">
      <c r="A118" s="13"/>
      <c r="B118" s="13"/>
      <c r="C118" s="14" t="s">
        <v>40</v>
      </c>
      <c r="D118" s="20">
        <v>1</v>
      </c>
      <c r="E118" s="20">
        <v>6</v>
      </c>
      <c r="F118" s="20" t="s">
        <v>256</v>
      </c>
    </row>
    <row r="119" spans="1:11" x14ac:dyDescent="0.25">
      <c r="A119" s="10"/>
      <c r="B119" s="11" t="s">
        <v>150</v>
      </c>
      <c r="C119" s="11" t="s">
        <v>177</v>
      </c>
      <c r="D119" s="12"/>
      <c r="E119" s="12"/>
      <c r="F119" s="12"/>
    </row>
    <row r="120" spans="1:11" x14ac:dyDescent="0.25">
      <c r="A120" s="13"/>
      <c r="B120" s="13"/>
      <c r="C120" s="14" t="s">
        <v>79</v>
      </c>
      <c r="D120" s="20">
        <v>1</v>
      </c>
      <c r="E120" s="20">
        <v>40</v>
      </c>
      <c r="F120" s="20" t="s">
        <v>257</v>
      </c>
    </row>
    <row r="121" spans="1:11" s="27" customFormat="1" x14ac:dyDescent="0.25">
      <c r="A121" s="24"/>
      <c r="B121" s="25" t="s">
        <v>150</v>
      </c>
      <c r="C121" s="25" t="s">
        <v>23</v>
      </c>
      <c r="D121" s="26"/>
      <c r="E121" s="26"/>
      <c r="F121" s="26"/>
      <c r="G121" s="50"/>
      <c r="H121" s="50"/>
      <c r="I121" s="50"/>
      <c r="J121" s="56"/>
      <c r="K121" s="56"/>
    </row>
    <row r="122" spans="1:11" x14ac:dyDescent="0.25">
      <c r="A122" s="13"/>
      <c r="B122" s="13"/>
      <c r="C122" s="14" t="s">
        <v>42</v>
      </c>
      <c r="D122" s="20">
        <v>1</v>
      </c>
      <c r="E122" s="20">
        <v>6</v>
      </c>
      <c r="F122" s="20" t="s">
        <v>258</v>
      </c>
    </row>
    <row r="123" spans="1:11" x14ac:dyDescent="0.25">
      <c r="A123" s="13"/>
      <c r="B123" s="13"/>
      <c r="C123" s="14" t="s">
        <v>47</v>
      </c>
      <c r="D123" s="20">
        <v>1</v>
      </c>
      <c r="E123" s="20">
        <v>6</v>
      </c>
      <c r="F123" s="20" t="s">
        <v>259</v>
      </c>
    </row>
    <row r="124" spans="1:11" x14ac:dyDescent="0.25">
      <c r="A124" s="13"/>
      <c r="B124" s="13"/>
      <c r="C124" s="14" t="s">
        <v>43</v>
      </c>
      <c r="D124" s="20">
        <v>1</v>
      </c>
      <c r="E124" s="20">
        <v>6</v>
      </c>
      <c r="F124" s="20" t="s">
        <v>260</v>
      </c>
    </row>
    <row r="125" spans="1:11" x14ac:dyDescent="0.25">
      <c r="A125" s="13"/>
      <c r="B125" s="13"/>
      <c r="C125" s="14" t="s">
        <v>44</v>
      </c>
      <c r="D125" s="20">
        <v>1</v>
      </c>
      <c r="E125" s="20">
        <v>6</v>
      </c>
      <c r="F125" s="20" t="s">
        <v>261</v>
      </c>
    </row>
    <row r="126" spans="1:11" x14ac:dyDescent="0.25">
      <c r="A126" s="13"/>
      <c r="B126" s="13"/>
      <c r="C126" s="14" t="s">
        <v>48</v>
      </c>
      <c r="D126" s="20">
        <v>1</v>
      </c>
      <c r="E126" s="20">
        <v>6</v>
      </c>
      <c r="F126" s="20" t="s">
        <v>262</v>
      </c>
    </row>
    <row r="127" spans="1:11" x14ac:dyDescent="0.25">
      <c r="A127" s="13"/>
      <c r="B127" s="13"/>
      <c r="C127" s="14" t="s">
        <v>49</v>
      </c>
      <c r="D127" s="20">
        <v>1</v>
      </c>
      <c r="E127" s="20">
        <v>6</v>
      </c>
      <c r="F127" s="20" t="s">
        <v>263</v>
      </c>
    </row>
    <row r="128" spans="1:11" x14ac:dyDescent="0.25">
      <c r="A128" s="13"/>
      <c r="B128" s="13"/>
      <c r="C128" s="14" t="s">
        <v>45</v>
      </c>
      <c r="D128" s="20">
        <v>1</v>
      </c>
      <c r="E128" s="20">
        <v>6</v>
      </c>
      <c r="F128" s="20" t="s">
        <v>264</v>
      </c>
    </row>
    <row r="129" spans="1:11" x14ac:dyDescent="0.25">
      <c r="A129" s="13"/>
      <c r="B129" s="13"/>
      <c r="C129" s="14" t="s">
        <v>46</v>
      </c>
      <c r="D129" s="20">
        <v>1</v>
      </c>
      <c r="E129" s="20">
        <v>6</v>
      </c>
      <c r="F129" s="20" t="s">
        <v>265</v>
      </c>
    </row>
    <row r="130" spans="1:11" s="27" customFormat="1" x14ac:dyDescent="0.25">
      <c r="A130" s="28"/>
      <c r="B130" s="29" t="s">
        <v>150</v>
      </c>
      <c r="C130" s="25" t="s">
        <v>24</v>
      </c>
      <c r="D130" s="26"/>
      <c r="E130" s="26"/>
      <c r="F130" s="26"/>
      <c r="G130" s="50"/>
      <c r="H130" s="50"/>
      <c r="I130" s="50"/>
      <c r="J130" s="56"/>
      <c r="K130" s="56"/>
    </row>
    <row r="131" spans="1:11" x14ac:dyDescent="0.25">
      <c r="A131" s="13"/>
      <c r="B131" s="13"/>
      <c r="C131" s="14" t="s">
        <v>50</v>
      </c>
      <c r="D131" s="20">
        <v>1</v>
      </c>
      <c r="E131" s="20">
        <v>6</v>
      </c>
      <c r="F131" s="20" t="s">
        <v>266</v>
      </c>
    </row>
    <row r="132" spans="1:11" x14ac:dyDescent="0.25">
      <c r="A132" s="13"/>
      <c r="B132" s="13"/>
      <c r="C132" s="14" t="s">
        <v>51</v>
      </c>
      <c r="D132" s="20">
        <v>1</v>
      </c>
      <c r="E132" s="20">
        <v>6</v>
      </c>
      <c r="F132" s="20" t="s">
        <v>267</v>
      </c>
    </row>
    <row r="133" spans="1:11" x14ac:dyDescent="0.25">
      <c r="A133" s="13"/>
      <c r="B133" s="13"/>
      <c r="C133" s="14" t="s">
        <v>52</v>
      </c>
      <c r="D133" s="20">
        <v>1</v>
      </c>
      <c r="E133" s="20">
        <v>6</v>
      </c>
      <c r="F133" s="20" t="s">
        <v>268</v>
      </c>
    </row>
    <row r="134" spans="1:11" x14ac:dyDescent="0.25">
      <c r="A134" s="13"/>
      <c r="B134" s="13"/>
      <c r="C134" s="14" t="s">
        <v>53</v>
      </c>
      <c r="D134" s="20">
        <v>1</v>
      </c>
      <c r="E134" s="20">
        <v>6</v>
      </c>
      <c r="F134" s="20" t="s">
        <v>269</v>
      </c>
    </row>
    <row r="135" spans="1:11" x14ac:dyDescent="0.25">
      <c r="A135" s="13"/>
      <c r="B135" s="13"/>
      <c r="C135" s="14" t="s">
        <v>54</v>
      </c>
      <c r="D135" s="20">
        <v>1</v>
      </c>
      <c r="E135" s="20">
        <v>6</v>
      </c>
      <c r="F135" s="20" t="s">
        <v>270</v>
      </c>
    </row>
    <row r="136" spans="1:11" x14ac:dyDescent="0.25">
      <c r="A136" s="13"/>
      <c r="B136" s="13"/>
      <c r="C136" s="14" t="s">
        <v>55</v>
      </c>
      <c r="D136" s="20">
        <v>1</v>
      </c>
      <c r="E136" s="20">
        <v>6</v>
      </c>
      <c r="F136" s="20" t="s">
        <v>271</v>
      </c>
    </row>
    <row r="137" spans="1:11" x14ac:dyDescent="0.25">
      <c r="A137" s="13"/>
      <c r="B137" s="13"/>
      <c r="C137" s="14" t="s">
        <v>56</v>
      </c>
      <c r="D137" s="20">
        <v>1</v>
      </c>
      <c r="E137" s="20">
        <v>6</v>
      </c>
      <c r="F137" s="20" t="s">
        <v>272</v>
      </c>
    </row>
    <row r="138" spans="1:11" x14ac:dyDescent="0.25">
      <c r="A138" s="13"/>
      <c r="B138" s="13"/>
      <c r="C138" s="14" t="s">
        <v>57</v>
      </c>
      <c r="D138" s="20">
        <v>1</v>
      </c>
      <c r="E138" s="20">
        <v>6</v>
      </c>
      <c r="F138" s="20" t="s">
        <v>273</v>
      </c>
    </row>
    <row r="139" spans="1:11" s="27" customFormat="1" x14ac:dyDescent="0.25">
      <c r="A139" s="28"/>
      <c r="B139" s="29" t="s">
        <v>152</v>
      </c>
      <c r="C139" s="25" t="s">
        <v>105</v>
      </c>
      <c r="D139" s="26"/>
      <c r="E139" s="26"/>
      <c r="F139" s="26"/>
      <c r="G139" s="50"/>
      <c r="H139" s="50"/>
      <c r="I139" s="50"/>
      <c r="J139" s="56"/>
      <c r="K139" s="56"/>
    </row>
    <row r="140" spans="1:11" x14ac:dyDescent="0.25">
      <c r="A140" s="13"/>
      <c r="B140" s="13"/>
      <c r="C140" s="3" t="s">
        <v>106</v>
      </c>
      <c r="D140" s="20">
        <v>1</v>
      </c>
      <c r="E140" s="20">
        <v>8</v>
      </c>
      <c r="F140" s="20" t="s">
        <v>274</v>
      </c>
    </row>
    <row r="141" spans="1:11" x14ac:dyDescent="0.25">
      <c r="A141" s="13"/>
      <c r="B141" s="13"/>
      <c r="C141" s="3" t="s">
        <v>107</v>
      </c>
      <c r="D141" s="20">
        <v>1</v>
      </c>
      <c r="E141" s="20">
        <v>8</v>
      </c>
      <c r="F141" s="20" t="s">
        <v>275</v>
      </c>
    </row>
    <row r="142" spans="1:11" x14ac:dyDescent="0.25">
      <c r="A142" s="13"/>
      <c r="B142" s="13"/>
      <c r="C142" s="3" t="s">
        <v>108</v>
      </c>
      <c r="D142" s="20">
        <v>1</v>
      </c>
      <c r="E142" s="20">
        <v>8</v>
      </c>
      <c r="F142" s="20" t="s">
        <v>276</v>
      </c>
    </row>
    <row r="143" spans="1:11" x14ac:dyDescent="0.25">
      <c r="A143" s="13"/>
      <c r="B143" s="13"/>
      <c r="C143" s="3" t="s">
        <v>109</v>
      </c>
      <c r="D143" s="20">
        <v>1</v>
      </c>
      <c r="E143" s="20">
        <v>8</v>
      </c>
      <c r="F143" s="20" t="s">
        <v>277</v>
      </c>
    </row>
    <row r="144" spans="1:11" x14ac:dyDescent="0.25">
      <c r="A144" s="13"/>
      <c r="B144" s="13"/>
      <c r="C144" s="3" t="s">
        <v>110</v>
      </c>
      <c r="D144" s="20">
        <v>1</v>
      </c>
      <c r="E144" s="20">
        <v>8</v>
      </c>
      <c r="F144" s="20" t="s">
        <v>278</v>
      </c>
    </row>
    <row r="145" spans="1:11" x14ac:dyDescent="0.25">
      <c r="A145" s="13"/>
      <c r="B145" s="13"/>
      <c r="C145" s="3" t="s">
        <v>111</v>
      </c>
      <c r="D145" s="20">
        <v>1</v>
      </c>
      <c r="E145" s="20">
        <v>8</v>
      </c>
      <c r="F145" s="20" t="s">
        <v>279</v>
      </c>
    </row>
    <row r="146" spans="1:11" x14ac:dyDescent="0.25">
      <c r="A146" s="13"/>
      <c r="B146" s="13"/>
      <c r="C146" s="3" t="s">
        <v>112</v>
      </c>
      <c r="D146" s="20">
        <v>1</v>
      </c>
      <c r="E146" s="20">
        <v>8</v>
      </c>
      <c r="F146" s="20" t="s">
        <v>280</v>
      </c>
    </row>
    <row r="147" spans="1:11" x14ac:dyDescent="0.25">
      <c r="A147" s="13"/>
      <c r="B147" s="13"/>
      <c r="C147" s="3" t="s">
        <v>113</v>
      </c>
      <c r="D147" s="20">
        <v>1</v>
      </c>
      <c r="E147" s="20">
        <v>8</v>
      </c>
      <c r="F147" s="20" t="s">
        <v>281</v>
      </c>
    </row>
    <row r="148" spans="1:11" s="27" customFormat="1" x14ac:dyDescent="0.25">
      <c r="A148" s="28"/>
      <c r="B148" s="29" t="s">
        <v>152</v>
      </c>
      <c r="C148" s="25" t="s">
        <v>114</v>
      </c>
      <c r="D148" s="26"/>
      <c r="E148" s="26"/>
      <c r="F148" s="26"/>
      <c r="G148" s="50"/>
      <c r="H148" s="50"/>
      <c r="I148" s="50"/>
      <c r="J148" s="56"/>
      <c r="K148" s="56"/>
    </row>
    <row r="149" spans="1:11" x14ac:dyDescent="0.25">
      <c r="A149" s="13"/>
      <c r="B149" s="13"/>
      <c r="C149" s="3" t="s">
        <v>115</v>
      </c>
      <c r="D149" s="20">
        <v>1</v>
      </c>
      <c r="E149" s="20">
        <v>8</v>
      </c>
      <c r="F149" s="20" t="s">
        <v>282</v>
      </c>
    </row>
    <row r="150" spans="1:11" x14ac:dyDescent="0.25">
      <c r="A150" s="13"/>
      <c r="B150" s="13"/>
      <c r="C150" s="3" t="s">
        <v>116</v>
      </c>
      <c r="D150" s="20">
        <v>1</v>
      </c>
      <c r="E150" s="20">
        <v>8</v>
      </c>
      <c r="F150" s="20" t="s">
        <v>283</v>
      </c>
    </row>
    <row r="151" spans="1:11" x14ac:dyDescent="0.25">
      <c r="A151" s="13"/>
      <c r="B151" s="13"/>
      <c r="C151" s="3" t="s">
        <v>117</v>
      </c>
      <c r="D151" s="20">
        <v>1</v>
      </c>
      <c r="E151" s="20">
        <v>8</v>
      </c>
      <c r="F151" s="20" t="s">
        <v>284</v>
      </c>
    </row>
    <row r="152" spans="1:11" x14ac:dyDescent="0.25">
      <c r="A152" s="13"/>
      <c r="B152" s="13"/>
      <c r="C152" s="3" t="s">
        <v>118</v>
      </c>
      <c r="D152" s="20">
        <v>1</v>
      </c>
      <c r="E152" s="20">
        <v>8</v>
      </c>
      <c r="F152" s="20" t="s">
        <v>285</v>
      </c>
    </row>
    <row r="153" spans="1:11" x14ac:dyDescent="0.25">
      <c r="A153" s="13"/>
      <c r="B153" s="13"/>
      <c r="C153" s="3" t="s">
        <v>119</v>
      </c>
      <c r="D153" s="20">
        <v>1</v>
      </c>
      <c r="E153" s="20">
        <v>8</v>
      </c>
      <c r="F153" s="20" t="s">
        <v>286</v>
      </c>
    </row>
    <row r="154" spans="1:11" x14ac:dyDescent="0.25">
      <c r="A154" s="13"/>
      <c r="B154" s="13"/>
      <c r="C154" s="3" t="s">
        <v>120</v>
      </c>
      <c r="D154" s="20">
        <v>1</v>
      </c>
      <c r="E154" s="20">
        <v>8</v>
      </c>
      <c r="F154" s="20" t="s">
        <v>287</v>
      </c>
    </row>
    <row r="155" spans="1:11" x14ac:dyDescent="0.25">
      <c r="A155" s="13"/>
      <c r="B155" s="13"/>
      <c r="C155" s="3" t="s">
        <v>121</v>
      </c>
      <c r="D155" s="20">
        <v>1</v>
      </c>
      <c r="E155" s="20">
        <v>8</v>
      </c>
      <c r="F155" s="20" t="s">
        <v>288</v>
      </c>
    </row>
    <row r="156" spans="1:11" x14ac:dyDescent="0.25">
      <c r="A156" s="13"/>
      <c r="B156" s="13"/>
      <c r="C156" s="3" t="s">
        <v>122</v>
      </c>
      <c r="D156" s="20">
        <v>1</v>
      </c>
      <c r="E156" s="20">
        <v>8</v>
      </c>
      <c r="F156" s="20" t="s">
        <v>289</v>
      </c>
    </row>
    <row r="157" spans="1:11" x14ac:dyDescent="0.25">
      <c r="A157" s="10"/>
      <c r="B157" s="11"/>
      <c r="C157" s="11" t="s">
        <v>185</v>
      </c>
      <c r="D157" s="12"/>
      <c r="E157" s="12"/>
      <c r="F157" s="12"/>
    </row>
    <row r="158" spans="1:11" s="27" customFormat="1" x14ac:dyDescent="0.25">
      <c r="A158" s="28"/>
      <c r="B158" s="29"/>
      <c r="C158" s="25" t="s">
        <v>186</v>
      </c>
      <c r="D158" s="26"/>
      <c r="E158" s="26"/>
      <c r="F158" s="26"/>
      <c r="G158" s="50"/>
      <c r="H158" s="50"/>
      <c r="I158" s="50"/>
      <c r="J158" s="56"/>
      <c r="K158" s="56"/>
    </row>
    <row r="159" spans="1:11" ht="41.4" x14ac:dyDescent="0.25">
      <c r="A159" s="13"/>
      <c r="B159" s="13"/>
      <c r="C159" s="3" t="s">
        <v>187</v>
      </c>
      <c r="D159" s="237">
        <v>1</v>
      </c>
      <c r="E159" s="234">
        <v>30</v>
      </c>
      <c r="F159" s="234" t="s">
        <v>290</v>
      </c>
    </row>
    <row r="160" spans="1:11" ht="69" x14ac:dyDescent="0.25">
      <c r="A160" s="13"/>
      <c r="B160" s="13"/>
      <c r="C160" s="3" t="s">
        <v>188</v>
      </c>
      <c r="D160" s="239"/>
      <c r="E160" s="235"/>
      <c r="F160" s="235"/>
    </row>
    <row r="161" spans="1:11" ht="41.4" x14ac:dyDescent="0.25">
      <c r="A161" s="13"/>
      <c r="B161" s="13"/>
      <c r="C161" s="3" t="s">
        <v>189</v>
      </c>
      <c r="D161" s="238"/>
      <c r="E161" s="236"/>
      <c r="F161" s="236"/>
    </row>
    <row r="162" spans="1:11" s="27" customFormat="1" x14ac:dyDescent="0.25">
      <c r="A162" s="28"/>
      <c r="B162" s="29"/>
      <c r="C162" s="25" t="s">
        <v>190</v>
      </c>
      <c r="D162" s="26"/>
      <c r="E162" s="26"/>
      <c r="F162" s="26"/>
      <c r="G162" s="50"/>
      <c r="H162" s="50"/>
      <c r="I162" s="50"/>
      <c r="J162" s="56"/>
      <c r="K162" s="56"/>
    </row>
    <row r="163" spans="1:11" x14ac:dyDescent="0.25">
      <c r="A163" s="13"/>
      <c r="B163" s="13"/>
      <c r="C163" s="3" t="s">
        <v>191</v>
      </c>
      <c r="D163" s="237">
        <v>1</v>
      </c>
      <c r="E163" s="237">
        <v>30</v>
      </c>
      <c r="F163" s="237" t="s">
        <v>291</v>
      </c>
    </row>
    <row r="164" spans="1:11" ht="14.25" customHeight="1" x14ac:dyDescent="0.25">
      <c r="A164" s="13"/>
      <c r="B164" s="13"/>
      <c r="C164" s="3" t="s">
        <v>192</v>
      </c>
      <c r="D164" s="238"/>
      <c r="E164" s="238"/>
      <c r="F164" s="238"/>
    </row>
    <row r="165" spans="1:11" s="27" customFormat="1" x14ac:dyDescent="0.25">
      <c r="A165" s="28"/>
      <c r="B165" s="29"/>
      <c r="C165" s="25" t="s">
        <v>193</v>
      </c>
      <c r="D165" s="26"/>
      <c r="E165" s="26"/>
      <c r="F165" s="26"/>
      <c r="G165" s="50"/>
      <c r="H165" s="50"/>
      <c r="I165" s="50"/>
      <c r="J165" s="56"/>
      <c r="K165" s="56"/>
    </row>
    <row r="166" spans="1:11" ht="124.2" x14ac:dyDescent="0.25">
      <c r="A166" s="13"/>
      <c r="B166" s="13"/>
      <c r="C166" s="3" t="s">
        <v>215</v>
      </c>
      <c r="D166" s="59">
        <v>1</v>
      </c>
      <c r="E166" s="60">
        <v>30</v>
      </c>
      <c r="F166" s="60" t="s">
        <v>292</v>
      </c>
    </row>
    <row r="167" spans="1:11" x14ac:dyDescent="0.25">
      <c r="A167" s="13"/>
      <c r="B167" s="13"/>
      <c r="C167" s="3" t="s">
        <v>216</v>
      </c>
      <c r="D167" s="59">
        <v>1</v>
      </c>
      <c r="E167" s="59">
        <v>30</v>
      </c>
      <c r="F167" s="59" t="s">
        <v>293</v>
      </c>
    </row>
    <row r="168" spans="1:11" s="27" customFormat="1" x14ac:dyDescent="0.25">
      <c r="A168" s="28"/>
      <c r="B168" s="29"/>
      <c r="C168" s="25" t="s">
        <v>194</v>
      </c>
      <c r="D168" s="26"/>
      <c r="E168" s="26"/>
      <c r="F168" s="26"/>
      <c r="G168" s="50"/>
      <c r="H168" s="50"/>
      <c r="I168" s="50"/>
      <c r="J168" s="56"/>
      <c r="K168" s="56"/>
    </row>
    <row r="169" spans="1:11" ht="82.8" x14ac:dyDescent="0.25">
      <c r="A169" s="13"/>
      <c r="B169" s="13"/>
      <c r="C169" s="3" t="s">
        <v>195</v>
      </c>
      <c r="D169" s="237">
        <v>1</v>
      </c>
      <c r="E169" s="237">
        <v>14</v>
      </c>
      <c r="F169" s="237" t="s">
        <v>294</v>
      </c>
    </row>
    <row r="170" spans="1:11" ht="14.25" customHeight="1" x14ac:dyDescent="0.25">
      <c r="A170" s="13"/>
      <c r="B170" s="13"/>
      <c r="C170" s="3" t="s">
        <v>196</v>
      </c>
      <c r="D170" s="240"/>
      <c r="E170" s="239"/>
      <c r="F170" s="239"/>
    </row>
    <row r="171" spans="1:11" ht="14.25" customHeight="1" x14ac:dyDescent="0.25">
      <c r="A171" s="13"/>
      <c r="B171" s="13"/>
      <c r="C171" s="3" t="s">
        <v>197</v>
      </c>
      <c r="D171" s="241"/>
      <c r="E171" s="238"/>
      <c r="F171" s="238"/>
    </row>
  </sheetData>
  <autoFilter ref="A1:E156" xr:uid="{00000000-0009-0000-0000-000001000000}"/>
  <mergeCells count="10">
    <mergeCell ref="F159:F161"/>
    <mergeCell ref="F163:F164"/>
    <mergeCell ref="F169:F171"/>
    <mergeCell ref="A3:E3"/>
    <mergeCell ref="D159:D161"/>
    <mergeCell ref="E159:E161"/>
    <mergeCell ref="D163:D164"/>
    <mergeCell ref="E163:E164"/>
    <mergeCell ref="D169:D171"/>
    <mergeCell ref="E169:E171"/>
  </mergeCells>
  <pageMargins left="0.70866141732283472" right="0.70866141732283472" top="0.74803149606299213" bottom="0.74803149606299213" header="0.31496062992125984" footer="0.31496062992125984"/>
  <pageSetup paperSize="9" scale="4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93"/>
  <sheetViews>
    <sheetView zoomScale="85" zoomScaleNormal="85" workbookViewId="0">
      <pane ySplit="5" topLeftCell="A6" activePane="bottomLeft" state="frozen"/>
      <selection pane="bottomLeft" activeCell="C19" sqref="C19"/>
    </sheetView>
  </sheetViews>
  <sheetFormatPr defaultColWidth="9.109375" defaultRowHeight="13.8" x14ac:dyDescent="0.3"/>
  <cols>
    <col min="1" max="1" width="13.109375" style="80" customWidth="1"/>
    <col min="2" max="2" width="29" style="62" customWidth="1"/>
    <col min="3" max="3" width="83" style="62" customWidth="1"/>
    <col min="4" max="5" width="24.33203125" style="62" customWidth="1"/>
    <col min="6" max="6" width="51.33203125" style="62" customWidth="1"/>
    <col min="7" max="7" width="38.33203125" style="62" customWidth="1"/>
    <col min="8" max="16384" width="9.109375" style="62"/>
  </cols>
  <sheetData>
    <row r="1" spans="1:11" x14ac:dyDescent="0.3">
      <c r="D1" s="62" t="s">
        <v>3</v>
      </c>
      <c r="G1" s="58"/>
      <c r="H1" s="58"/>
      <c r="I1" s="58"/>
      <c r="J1" s="63"/>
      <c r="K1" s="63"/>
    </row>
    <row r="2" spans="1:11" x14ac:dyDescent="0.3">
      <c r="G2" s="58"/>
      <c r="H2" s="58"/>
      <c r="I2" s="58"/>
      <c r="J2" s="63"/>
      <c r="K2" s="63"/>
    </row>
    <row r="3" spans="1:11" ht="17.399999999999999" x14ac:dyDescent="0.3">
      <c r="A3" s="233" t="s">
        <v>104</v>
      </c>
      <c r="B3" s="233"/>
      <c r="C3" s="233"/>
      <c r="D3" s="233"/>
      <c r="E3" s="233"/>
      <c r="F3" s="58"/>
      <c r="G3" s="58"/>
      <c r="H3" s="58"/>
      <c r="I3" s="58"/>
      <c r="J3" s="63"/>
      <c r="K3" s="63"/>
    </row>
    <row r="4" spans="1:11" x14ac:dyDescent="0.3">
      <c r="G4" s="58"/>
      <c r="H4" s="58"/>
      <c r="I4" s="58"/>
      <c r="J4" s="63"/>
      <c r="K4" s="63"/>
    </row>
    <row r="5" spans="1:11" s="58" customFormat="1" ht="41.4" x14ac:dyDescent="0.3">
      <c r="A5" s="81" t="s">
        <v>435</v>
      </c>
      <c r="B5" s="79" t="s">
        <v>295</v>
      </c>
      <c r="C5" s="79" t="s">
        <v>4</v>
      </c>
      <c r="D5" s="79" t="s">
        <v>1</v>
      </c>
      <c r="E5" s="79" t="s">
        <v>2</v>
      </c>
      <c r="F5" s="79" t="s">
        <v>309</v>
      </c>
      <c r="J5" s="64"/>
      <c r="K5" s="64"/>
    </row>
    <row r="6" spans="1:11" x14ac:dyDescent="0.3">
      <c r="A6" s="82"/>
      <c r="B6" s="67" t="s">
        <v>434</v>
      </c>
      <c r="C6" s="67" t="s">
        <v>408</v>
      </c>
      <c r="D6" s="67"/>
      <c r="E6" s="67"/>
      <c r="F6" s="67"/>
    </row>
    <row r="7" spans="1:11" x14ac:dyDescent="0.3">
      <c r="A7" s="83" t="s">
        <v>436</v>
      </c>
      <c r="B7" s="68"/>
      <c r="C7" s="68" t="s">
        <v>129</v>
      </c>
      <c r="D7" s="69">
        <v>1</v>
      </c>
      <c r="E7" s="69">
        <v>7</v>
      </c>
      <c r="F7" s="69"/>
    </row>
    <row r="8" spans="1:11" x14ac:dyDescent="0.3">
      <c r="A8" s="83" t="s">
        <v>436</v>
      </c>
      <c r="B8" s="68"/>
      <c r="C8" s="68" t="s">
        <v>124</v>
      </c>
      <c r="D8" s="69">
        <f>E7+1</f>
        <v>8</v>
      </c>
      <c r="E8" s="69">
        <f>D8+7</f>
        <v>15</v>
      </c>
      <c r="F8" s="69"/>
    </row>
    <row r="9" spans="1:11" x14ac:dyDescent="0.3">
      <c r="A9" s="83" t="s">
        <v>436</v>
      </c>
      <c r="B9" s="68"/>
      <c r="C9" s="68" t="s">
        <v>130</v>
      </c>
      <c r="D9" s="69">
        <f>E8+1</f>
        <v>16</v>
      </c>
      <c r="E9" s="69">
        <f>D9+7</f>
        <v>23</v>
      </c>
      <c r="F9" s="69"/>
    </row>
    <row r="10" spans="1:11" x14ac:dyDescent="0.3">
      <c r="A10" s="83" t="s">
        <v>436</v>
      </c>
      <c r="B10" s="68"/>
      <c r="C10" s="68" t="s">
        <v>76</v>
      </c>
      <c r="D10" s="69">
        <f>E9+1</f>
        <v>24</v>
      </c>
      <c r="E10" s="69">
        <f>D10+20</f>
        <v>44</v>
      </c>
      <c r="F10" s="69"/>
    </row>
    <row r="11" spans="1:11" x14ac:dyDescent="0.3">
      <c r="A11" s="83" t="s">
        <v>436</v>
      </c>
      <c r="B11" s="68"/>
      <c r="C11" s="68" t="s">
        <v>123</v>
      </c>
      <c r="D11" s="69">
        <f>E10+1</f>
        <v>45</v>
      </c>
      <c r="E11" s="69">
        <f>D11+20</f>
        <v>65</v>
      </c>
      <c r="F11" s="69"/>
    </row>
    <row r="12" spans="1:11" x14ac:dyDescent="0.3">
      <c r="A12" s="82"/>
      <c r="B12" s="67" t="s">
        <v>151</v>
      </c>
      <c r="C12" s="67" t="s">
        <v>296</v>
      </c>
      <c r="D12" s="67"/>
      <c r="E12" s="67"/>
      <c r="F12" s="67"/>
    </row>
    <row r="13" spans="1:11" x14ac:dyDescent="0.3">
      <c r="A13" s="83" t="s">
        <v>340</v>
      </c>
      <c r="B13" s="68"/>
      <c r="C13" s="68" t="s">
        <v>125</v>
      </c>
      <c r="D13" s="69">
        <v>1</v>
      </c>
      <c r="E13" s="69">
        <v>40</v>
      </c>
      <c r="F13" s="68"/>
    </row>
    <row r="14" spans="1:11" ht="27.6" x14ac:dyDescent="0.3">
      <c r="A14" s="83" t="s">
        <v>341</v>
      </c>
      <c r="B14" s="68"/>
      <c r="C14" s="68" t="s">
        <v>409</v>
      </c>
      <c r="D14" s="69">
        <v>1</v>
      </c>
      <c r="E14" s="69">
        <v>30</v>
      </c>
      <c r="F14" s="68"/>
    </row>
    <row r="15" spans="1:11" x14ac:dyDescent="0.3">
      <c r="A15" s="83" t="s">
        <v>346</v>
      </c>
      <c r="B15" s="68"/>
      <c r="C15" s="68" t="s">
        <v>410</v>
      </c>
      <c r="D15" s="69">
        <v>1</v>
      </c>
      <c r="E15" s="69">
        <v>10</v>
      </c>
      <c r="F15" s="68"/>
    </row>
    <row r="16" spans="1:11" ht="55.2" x14ac:dyDescent="0.3">
      <c r="A16" s="83" t="s">
        <v>350</v>
      </c>
      <c r="B16" s="68"/>
      <c r="C16" s="68" t="s">
        <v>297</v>
      </c>
      <c r="D16" s="69">
        <v>1</v>
      </c>
      <c r="E16" s="69">
        <v>30</v>
      </c>
      <c r="F16" s="68"/>
    </row>
    <row r="17" spans="1:6" ht="27.6" x14ac:dyDescent="0.3">
      <c r="A17" s="83" t="s">
        <v>355</v>
      </c>
      <c r="B17" s="68"/>
      <c r="C17" s="68" t="s">
        <v>339</v>
      </c>
      <c r="D17" s="69">
        <v>1</v>
      </c>
      <c r="E17" s="69">
        <v>110</v>
      </c>
      <c r="F17" s="69" t="s">
        <v>415</v>
      </c>
    </row>
    <row r="18" spans="1:6" ht="27.6" x14ac:dyDescent="0.3">
      <c r="A18" s="82"/>
      <c r="B18" s="67" t="s">
        <v>149</v>
      </c>
      <c r="C18" s="67" t="s">
        <v>412</v>
      </c>
      <c r="D18" s="67"/>
      <c r="E18" s="67"/>
      <c r="F18" s="67"/>
    </row>
    <row r="19" spans="1:6" ht="27.6" x14ac:dyDescent="0.3">
      <c r="A19" s="83" t="s">
        <v>342</v>
      </c>
      <c r="B19" s="68"/>
      <c r="C19" s="68" t="s">
        <v>411</v>
      </c>
      <c r="D19" s="69">
        <v>1</v>
      </c>
      <c r="E19" s="69">
        <v>40</v>
      </c>
      <c r="F19" s="68"/>
    </row>
    <row r="20" spans="1:6" ht="27.6" x14ac:dyDescent="0.3">
      <c r="A20" s="83" t="s">
        <v>343</v>
      </c>
      <c r="B20" s="68"/>
      <c r="C20" s="68" t="s">
        <v>413</v>
      </c>
      <c r="D20" s="69">
        <v>1</v>
      </c>
      <c r="E20" s="69">
        <v>20</v>
      </c>
      <c r="F20" s="68"/>
    </row>
    <row r="21" spans="1:6" ht="27.6" x14ac:dyDescent="0.3">
      <c r="A21" s="83" t="s">
        <v>344</v>
      </c>
      <c r="B21" s="68"/>
      <c r="C21" s="68" t="s">
        <v>414</v>
      </c>
      <c r="D21" s="69">
        <v>1</v>
      </c>
      <c r="E21" s="69">
        <v>30</v>
      </c>
      <c r="F21" s="68"/>
    </row>
    <row r="22" spans="1:6" ht="41.4" x14ac:dyDescent="0.3">
      <c r="A22" s="83" t="s">
        <v>345</v>
      </c>
      <c r="B22" s="68"/>
      <c r="C22" s="68" t="s">
        <v>298</v>
      </c>
      <c r="D22" s="69">
        <v>1</v>
      </c>
      <c r="E22" s="69">
        <v>30</v>
      </c>
      <c r="F22" s="68"/>
    </row>
    <row r="23" spans="1:6" x14ac:dyDescent="0.3">
      <c r="A23" s="82" t="s">
        <v>346</v>
      </c>
      <c r="B23" s="67" t="s">
        <v>150</v>
      </c>
      <c r="C23" s="67" t="s">
        <v>418</v>
      </c>
      <c r="D23" s="67"/>
      <c r="E23" s="67"/>
      <c r="F23" s="67"/>
    </row>
    <row r="24" spans="1:6" x14ac:dyDescent="0.3">
      <c r="A24" s="83" t="s">
        <v>347</v>
      </c>
      <c r="B24" s="68"/>
      <c r="C24" s="68" t="s">
        <v>140</v>
      </c>
      <c r="D24" s="69">
        <v>1</v>
      </c>
      <c r="E24" s="69">
        <v>40</v>
      </c>
      <c r="F24" s="68"/>
    </row>
    <row r="25" spans="1:6" x14ac:dyDescent="0.3">
      <c r="A25" s="83" t="s">
        <v>348</v>
      </c>
      <c r="B25" s="68"/>
      <c r="C25" s="68" t="s">
        <v>299</v>
      </c>
      <c r="D25" s="69">
        <v>1</v>
      </c>
      <c r="E25" s="69">
        <v>40</v>
      </c>
      <c r="F25" s="68"/>
    </row>
    <row r="26" spans="1:6" ht="55.2" x14ac:dyDescent="0.3">
      <c r="A26" s="83" t="s">
        <v>349</v>
      </c>
      <c r="B26" s="68"/>
      <c r="C26" s="68" t="s">
        <v>417</v>
      </c>
      <c r="D26" s="69">
        <v>1</v>
      </c>
      <c r="E26" s="69">
        <v>5</v>
      </c>
      <c r="F26" s="68" t="s">
        <v>433</v>
      </c>
    </row>
    <row r="27" spans="1:6" ht="37.950000000000003" customHeight="1" x14ac:dyDescent="0.3">
      <c r="A27" s="83" t="s">
        <v>416</v>
      </c>
      <c r="B27" s="68"/>
      <c r="C27" s="68" t="s">
        <v>424</v>
      </c>
      <c r="D27" s="69">
        <v>1</v>
      </c>
      <c r="E27" s="69">
        <v>10</v>
      </c>
      <c r="F27" s="68"/>
    </row>
    <row r="28" spans="1:6" ht="27.6" x14ac:dyDescent="0.3">
      <c r="A28" s="83" t="s">
        <v>419</v>
      </c>
      <c r="B28" s="68"/>
      <c r="C28" s="68" t="s">
        <v>300</v>
      </c>
      <c r="D28" s="69">
        <v>1</v>
      </c>
      <c r="E28" s="69">
        <v>30</v>
      </c>
      <c r="F28" s="68"/>
    </row>
    <row r="29" spans="1:6" x14ac:dyDescent="0.3">
      <c r="A29" s="82" t="s">
        <v>350</v>
      </c>
      <c r="B29" s="67" t="s">
        <v>152</v>
      </c>
      <c r="C29" s="67" t="s">
        <v>301</v>
      </c>
      <c r="D29" s="67"/>
      <c r="E29" s="67"/>
      <c r="F29" s="67"/>
    </row>
    <row r="30" spans="1:6" x14ac:dyDescent="0.3">
      <c r="A30" s="83" t="s">
        <v>351</v>
      </c>
      <c r="B30" s="68"/>
      <c r="C30" s="68" t="s">
        <v>302</v>
      </c>
      <c r="D30" s="69">
        <v>1</v>
      </c>
      <c r="E30" s="69">
        <v>16</v>
      </c>
      <c r="F30" s="68"/>
    </row>
    <row r="31" spans="1:6" x14ac:dyDescent="0.3">
      <c r="A31" s="83" t="s">
        <v>352</v>
      </c>
      <c r="B31" s="68"/>
      <c r="C31" s="68" t="s">
        <v>303</v>
      </c>
      <c r="D31" s="69">
        <v>1</v>
      </c>
      <c r="E31" s="69">
        <v>10</v>
      </c>
      <c r="F31" s="68"/>
    </row>
    <row r="32" spans="1:6" x14ac:dyDescent="0.3">
      <c r="A32" s="83" t="s">
        <v>353</v>
      </c>
      <c r="B32" s="68"/>
      <c r="C32" s="68" t="s">
        <v>420</v>
      </c>
      <c r="D32" s="69">
        <v>1</v>
      </c>
      <c r="E32" s="69">
        <v>10</v>
      </c>
      <c r="F32" s="68"/>
    </row>
    <row r="33" spans="1:6" x14ac:dyDescent="0.3">
      <c r="A33" s="83" t="s">
        <v>354</v>
      </c>
      <c r="B33" s="68"/>
      <c r="C33" s="68" t="s">
        <v>304</v>
      </c>
      <c r="D33" s="69">
        <v>1</v>
      </c>
      <c r="E33" s="69">
        <v>10</v>
      </c>
      <c r="F33" s="68"/>
    </row>
    <row r="34" spans="1:6" ht="27.6" x14ac:dyDescent="0.3">
      <c r="A34" s="83" t="s">
        <v>421</v>
      </c>
      <c r="B34" s="68"/>
      <c r="C34" s="68" t="s">
        <v>305</v>
      </c>
      <c r="D34" s="69">
        <v>1</v>
      </c>
      <c r="E34" s="69">
        <v>20</v>
      </c>
      <c r="F34" s="68"/>
    </row>
    <row r="35" spans="1:6" x14ac:dyDescent="0.3">
      <c r="A35" s="82" t="s">
        <v>355</v>
      </c>
      <c r="B35" s="67" t="s">
        <v>150</v>
      </c>
      <c r="C35" s="67" t="s">
        <v>308</v>
      </c>
      <c r="D35" s="67"/>
      <c r="E35" s="67"/>
      <c r="F35" s="67"/>
    </row>
    <row r="36" spans="1:6" ht="27.6" x14ac:dyDescent="0.3">
      <c r="A36" s="83" t="s">
        <v>356</v>
      </c>
      <c r="B36" s="68"/>
      <c r="C36" s="68" t="s">
        <v>306</v>
      </c>
      <c r="D36" s="69">
        <v>1</v>
      </c>
      <c r="E36" s="69">
        <v>60</v>
      </c>
      <c r="F36" s="68"/>
    </row>
    <row r="37" spans="1:6" ht="27.6" x14ac:dyDescent="0.3">
      <c r="A37" s="83" t="s">
        <v>357</v>
      </c>
      <c r="B37" s="68"/>
      <c r="C37" s="68" t="s">
        <v>307</v>
      </c>
      <c r="D37" s="69">
        <v>1</v>
      </c>
      <c r="E37" s="69">
        <v>16</v>
      </c>
      <c r="F37" s="68"/>
    </row>
    <row r="38" spans="1:6" x14ac:dyDescent="0.3">
      <c r="A38" s="83" t="s">
        <v>358</v>
      </c>
      <c r="B38" s="68"/>
      <c r="C38" s="68" t="s">
        <v>426</v>
      </c>
      <c r="D38" s="69">
        <v>1</v>
      </c>
      <c r="E38" s="69">
        <v>10</v>
      </c>
      <c r="F38" s="68"/>
    </row>
    <row r="39" spans="1:6" ht="55.2" x14ac:dyDescent="0.3">
      <c r="A39" s="83" t="s">
        <v>359</v>
      </c>
      <c r="B39" s="68"/>
      <c r="C39" s="68" t="s">
        <v>422</v>
      </c>
      <c r="D39" s="69">
        <v>1</v>
      </c>
      <c r="E39" s="69">
        <v>5</v>
      </c>
      <c r="F39" s="68" t="s">
        <v>433</v>
      </c>
    </row>
    <row r="40" spans="1:6" x14ac:dyDescent="0.3">
      <c r="A40" s="83" t="s">
        <v>425</v>
      </c>
      <c r="B40" s="68"/>
      <c r="C40" s="68" t="s">
        <v>423</v>
      </c>
      <c r="D40" s="69">
        <v>1</v>
      </c>
      <c r="E40" s="69">
        <v>10</v>
      </c>
      <c r="F40" s="68"/>
    </row>
    <row r="41" spans="1:6" x14ac:dyDescent="0.3">
      <c r="A41" s="82" t="s">
        <v>360</v>
      </c>
      <c r="B41" s="67" t="s">
        <v>150</v>
      </c>
      <c r="C41" s="67" t="s">
        <v>312</v>
      </c>
      <c r="D41" s="67"/>
      <c r="E41" s="67"/>
      <c r="F41" s="67"/>
    </row>
    <row r="42" spans="1:6" ht="27.6" x14ac:dyDescent="0.3">
      <c r="A42" s="83" t="s">
        <v>361</v>
      </c>
      <c r="B42" s="68"/>
      <c r="C42" s="68" t="s">
        <v>310</v>
      </c>
      <c r="D42" s="69">
        <v>1</v>
      </c>
      <c r="E42" s="69">
        <v>60</v>
      </c>
      <c r="F42" s="68"/>
    </row>
    <row r="43" spans="1:6" ht="27.6" x14ac:dyDescent="0.3">
      <c r="A43" s="83" t="s">
        <v>362</v>
      </c>
      <c r="B43" s="68"/>
      <c r="C43" s="68" t="s">
        <v>311</v>
      </c>
      <c r="D43" s="69">
        <v>1</v>
      </c>
      <c r="E43" s="69">
        <v>16</v>
      </c>
      <c r="F43" s="68"/>
    </row>
    <row r="44" spans="1:6" x14ac:dyDescent="0.3">
      <c r="A44" s="83" t="s">
        <v>363</v>
      </c>
      <c r="B44" s="68"/>
      <c r="C44" s="68" t="s">
        <v>427</v>
      </c>
      <c r="D44" s="69">
        <v>1</v>
      </c>
      <c r="E44" s="69">
        <v>10</v>
      </c>
      <c r="F44" s="68"/>
    </row>
    <row r="45" spans="1:6" ht="55.2" x14ac:dyDescent="0.3">
      <c r="A45" s="83" t="s">
        <v>364</v>
      </c>
      <c r="B45" s="68"/>
      <c r="C45" s="68" t="s">
        <v>429</v>
      </c>
      <c r="D45" s="69">
        <v>1</v>
      </c>
      <c r="E45" s="69">
        <v>5</v>
      </c>
      <c r="F45" s="68" t="s">
        <v>433</v>
      </c>
    </row>
    <row r="46" spans="1:6" x14ac:dyDescent="0.3">
      <c r="A46" s="83" t="s">
        <v>428</v>
      </c>
      <c r="B46" s="68"/>
      <c r="C46" s="68" t="s">
        <v>313</v>
      </c>
      <c r="D46" s="69">
        <v>1</v>
      </c>
      <c r="E46" s="69">
        <v>10</v>
      </c>
      <c r="F46" s="68"/>
    </row>
    <row r="47" spans="1:6" x14ac:dyDescent="0.3">
      <c r="A47" s="82" t="s">
        <v>365</v>
      </c>
      <c r="B47" s="67" t="s">
        <v>150</v>
      </c>
      <c r="C47" s="67" t="s">
        <v>314</v>
      </c>
      <c r="D47" s="67"/>
      <c r="E47" s="67"/>
      <c r="F47" s="67"/>
    </row>
    <row r="48" spans="1:6" x14ac:dyDescent="0.3">
      <c r="A48" s="83" t="s">
        <v>366</v>
      </c>
      <c r="B48" s="68"/>
      <c r="C48" s="68" t="s">
        <v>315</v>
      </c>
      <c r="D48" s="69">
        <v>1</v>
      </c>
      <c r="E48" s="69">
        <v>60</v>
      </c>
      <c r="F48" s="68"/>
    </row>
    <row r="49" spans="1:6" x14ac:dyDescent="0.3">
      <c r="A49" s="83" t="s">
        <v>367</v>
      </c>
      <c r="B49" s="68"/>
      <c r="C49" s="68" t="s">
        <v>316</v>
      </c>
      <c r="D49" s="69">
        <v>1</v>
      </c>
      <c r="E49" s="69">
        <v>16</v>
      </c>
      <c r="F49" s="68"/>
    </row>
    <row r="50" spans="1:6" ht="55.2" x14ac:dyDescent="0.3">
      <c r="A50" s="83" t="s">
        <v>368</v>
      </c>
      <c r="B50" s="68"/>
      <c r="C50" s="68" t="s">
        <v>430</v>
      </c>
      <c r="D50" s="69">
        <v>1</v>
      </c>
      <c r="E50" s="69">
        <v>5</v>
      </c>
      <c r="F50" s="68" t="s">
        <v>433</v>
      </c>
    </row>
    <row r="51" spans="1:6" x14ac:dyDescent="0.3">
      <c r="A51" s="83" t="s">
        <v>369</v>
      </c>
      <c r="B51" s="68"/>
      <c r="C51" s="68" t="s">
        <v>317</v>
      </c>
      <c r="D51" s="69">
        <v>1</v>
      </c>
      <c r="E51" s="69">
        <v>10</v>
      </c>
      <c r="F51" s="68"/>
    </row>
    <row r="52" spans="1:6" x14ac:dyDescent="0.3">
      <c r="A52" s="82" t="s">
        <v>370</v>
      </c>
      <c r="B52" s="67" t="s">
        <v>150</v>
      </c>
      <c r="C52" s="67" t="s">
        <v>320</v>
      </c>
      <c r="D52" s="67"/>
      <c r="E52" s="67"/>
      <c r="F52" s="67"/>
    </row>
    <row r="53" spans="1:6" ht="27.6" x14ac:dyDescent="0.3">
      <c r="A53" s="83" t="s">
        <v>371</v>
      </c>
      <c r="B53" s="68"/>
      <c r="C53" s="68" t="s">
        <v>318</v>
      </c>
      <c r="D53" s="69">
        <v>1</v>
      </c>
      <c r="E53" s="69">
        <v>60</v>
      </c>
      <c r="F53" s="68"/>
    </row>
    <row r="54" spans="1:6" ht="27.6" x14ac:dyDescent="0.3">
      <c r="A54" s="83" t="s">
        <v>372</v>
      </c>
      <c r="B54" s="68"/>
      <c r="C54" s="68" t="s">
        <v>319</v>
      </c>
      <c r="D54" s="69">
        <v>1</v>
      </c>
      <c r="E54" s="69">
        <v>16</v>
      </c>
      <c r="F54" s="68"/>
    </row>
    <row r="55" spans="1:6" ht="55.2" x14ac:dyDescent="0.3">
      <c r="A55" s="83" t="s">
        <v>373</v>
      </c>
      <c r="B55" s="68"/>
      <c r="C55" s="68" t="s">
        <v>431</v>
      </c>
      <c r="D55" s="69">
        <v>1</v>
      </c>
      <c r="E55" s="69">
        <v>5</v>
      </c>
      <c r="F55" s="68" t="s">
        <v>433</v>
      </c>
    </row>
    <row r="56" spans="1:6" x14ac:dyDescent="0.3">
      <c r="A56" s="83" t="s">
        <v>374</v>
      </c>
      <c r="B56" s="68"/>
      <c r="C56" s="68" t="s">
        <v>321</v>
      </c>
      <c r="D56" s="69">
        <v>1</v>
      </c>
      <c r="E56" s="69">
        <v>10</v>
      </c>
      <c r="F56" s="68"/>
    </row>
    <row r="57" spans="1:6" x14ac:dyDescent="0.3">
      <c r="A57" s="82" t="s">
        <v>375</v>
      </c>
      <c r="B57" s="67" t="s">
        <v>434</v>
      </c>
      <c r="C57" s="67" t="s">
        <v>325</v>
      </c>
      <c r="D57" s="67"/>
      <c r="E57" s="67"/>
      <c r="F57" s="67"/>
    </row>
    <row r="58" spans="1:6" ht="27.6" x14ac:dyDescent="0.3">
      <c r="A58" s="83" t="s">
        <v>376</v>
      </c>
      <c r="B58" s="68"/>
      <c r="C58" s="68" t="s">
        <v>322</v>
      </c>
      <c r="D58" s="69">
        <v>1</v>
      </c>
      <c r="E58" s="69">
        <v>60</v>
      </c>
      <c r="F58" s="68"/>
    </row>
    <row r="59" spans="1:6" ht="27.6" x14ac:dyDescent="0.3">
      <c r="A59" s="83" t="s">
        <v>377</v>
      </c>
      <c r="B59" s="68"/>
      <c r="C59" s="68" t="s">
        <v>323</v>
      </c>
      <c r="D59" s="69">
        <v>1</v>
      </c>
      <c r="E59" s="69">
        <v>20</v>
      </c>
      <c r="F59" s="68"/>
    </row>
    <row r="60" spans="1:6" x14ac:dyDescent="0.3">
      <c r="A60" s="83" t="s">
        <v>378</v>
      </c>
      <c r="B60" s="68"/>
      <c r="C60" s="68" t="s">
        <v>324</v>
      </c>
      <c r="D60" s="69">
        <v>1</v>
      </c>
      <c r="E60" s="69">
        <v>10</v>
      </c>
      <c r="F60" s="68"/>
    </row>
    <row r="61" spans="1:6" x14ac:dyDescent="0.3">
      <c r="A61" s="82" t="s">
        <v>379</v>
      </c>
      <c r="B61" s="70" t="s">
        <v>13</v>
      </c>
      <c r="C61" s="67" t="s">
        <v>326</v>
      </c>
      <c r="D61" s="67"/>
      <c r="E61" s="67"/>
      <c r="F61" s="67"/>
    </row>
    <row r="62" spans="1:6" x14ac:dyDescent="0.3">
      <c r="A62" s="83" t="s">
        <v>380</v>
      </c>
      <c r="B62" s="68"/>
      <c r="C62" s="68" t="s">
        <v>327</v>
      </c>
      <c r="D62" s="69">
        <v>1</v>
      </c>
      <c r="E62" s="69">
        <v>60</v>
      </c>
      <c r="F62" s="68"/>
    </row>
    <row r="63" spans="1:6" x14ac:dyDescent="0.3">
      <c r="A63" s="83" t="s">
        <v>381</v>
      </c>
      <c r="B63" s="68"/>
      <c r="C63" s="68" t="s">
        <v>335</v>
      </c>
      <c r="D63" s="69">
        <v>1</v>
      </c>
      <c r="E63" s="69">
        <v>30</v>
      </c>
      <c r="F63" s="68"/>
    </row>
    <row r="64" spans="1:6" x14ac:dyDescent="0.3">
      <c r="A64" s="83" t="s">
        <v>382</v>
      </c>
      <c r="B64" s="68"/>
      <c r="C64" s="68" t="s">
        <v>328</v>
      </c>
      <c r="D64" s="69">
        <v>1</v>
      </c>
      <c r="E64" s="69">
        <v>16</v>
      </c>
      <c r="F64" s="68"/>
    </row>
    <row r="65" spans="1:6" ht="55.2" x14ac:dyDescent="0.3">
      <c r="A65" s="83" t="s">
        <v>383</v>
      </c>
      <c r="B65" s="68"/>
      <c r="C65" s="68" t="s">
        <v>432</v>
      </c>
      <c r="D65" s="69">
        <v>1</v>
      </c>
      <c r="E65" s="69">
        <v>5</v>
      </c>
      <c r="F65" s="68" t="s">
        <v>433</v>
      </c>
    </row>
    <row r="66" spans="1:6" ht="27.6" x14ac:dyDescent="0.3">
      <c r="A66" s="83" t="s">
        <v>384</v>
      </c>
      <c r="B66" s="68"/>
      <c r="C66" s="68" t="s">
        <v>329</v>
      </c>
      <c r="D66" s="69">
        <v>1</v>
      </c>
      <c r="E66" s="69">
        <v>30</v>
      </c>
      <c r="F66" s="68"/>
    </row>
    <row r="67" spans="1:6" x14ac:dyDescent="0.3">
      <c r="A67" s="82" t="s">
        <v>385</v>
      </c>
      <c r="B67" s="67" t="s">
        <v>176</v>
      </c>
      <c r="C67" s="67" t="s">
        <v>330</v>
      </c>
      <c r="D67" s="70"/>
      <c r="E67" s="70"/>
      <c r="F67" s="67"/>
    </row>
    <row r="68" spans="1:6" x14ac:dyDescent="0.3">
      <c r="A68" s="83" t="s">
        <v>386</v>
      </c>
      <c r="B68" s="68"/>
      <c r="C68" s="68" t="s">
        <v>22</v>
      </c>
      <c r="D68" s="69">
        <v>1</v>
      </c>
      <c r="E68" s="69">
        <v>60</v>
      </c>
      <c r="F68" s="68"/>
    </row>
    <row r="69" spans="1:6" x14ac:dyDescent="0.3">
      <c r="A69" s="82" t="s">
        <v>387</v>
      </c>
      <c r="B69" s="67" t="s">
        <v>176</v>
      </c>
      <c r="C69" s="67" t="s">
        <v>331</v>
      </c>
      <c r="D69" s="70"/>
      <c r="E69" s="70"/>
      <c r="F69" s="67"/>
    </row>
    <row r="70" spans="1:6" ht="55.2" x14ac:dyDescent="0.3">
      <c r="A70" s="83" t="s">
        <v>388</v>
      </c>
      <c r="B70" s="68"/>
      <c r="C70" s="68" t="s">
        <v>336</v>
      </c>
      <c r="D70" s="69">
        <v>1</v>
      </c>
      <c r="E70" s="69">
        <v>6</v>
      </c>
      <c r="F70" s="68" t="s">
        <v>332</v>
      </c>
    </row>
    <row r="71" spans="1:6" x14ac:dyDescent="0.3">
      <c r="A71" s="82" t="s">
        <v>389</v>
      </c>
      <c r="B71" s="67" t="s">
        <v>150</v>
      </c>
      <c r="C71" s="67" t="s">
        <v>333</v>
      </c>
      <c r="D71" s="70"/>
      <c r="E71" s="70"/>
      <c r="F71" s="67"/>
    </row>
    <row r="72" spans="1:6" s="66" customFormat="1" ht="55.2" x14ac:dyDescent="0.3">
      <c r="A72" s="84" t="s">
        <v>390</v>
      </c>
      <c r="B72" s="71"/>
      <c r="C72" s="68" t="s">
        <v>337</v>
      </c>
      <c r="D72" s="72">
        <v>1</v>
      </c>
      <c r="E72" s="72">
        <v>6</v>
      </c>
      <c r="F72" s="71" t="s">
        <v>332</v>
      </c>
    </row>
    <row r="73" spans="1:6" x14ac:dyDescent="0.3">
      <c r="A73" s="82" t="s">
        <v>391</v>
      </c>
      <c r="B73" s="67" t="s">
        <v>152</v>
      </c>
      <c r="C73" s="67" t="s">
        <v>334</v>
      </c>
      <c r="D73" s="70"/>
      <c r="E73" s="70"/>
      <c r="F73" s="67"/>
    </row>
    <row r="74" spans="1:6" ht="55.2" x14ac:dyDescent="0.3">
      <c r="A74" s="84" t="s">
        <v>392</v>
      </c>
      <c r="B74" s="71"/>
      <c r="C74" s="68" t="s">
        <v>338</v>
      </c>
      <c r="D74" s="72">
        <v>1</v>
      </c>
      <c r="E74" s="72">
        <v>6</v>
      </c>
      <c r="F74" s="71" t="s">
        <v>332</v>
      </c>
    </row>
    <row r="75" spans="1:6" x14ac:dyDescent="0.3">
      <c r="A75" s="82" t="s">
        <v>393</v>
      </c>
      <c r="B75" s="70" t="s">
        <v>13</v>
      </c>
      <c r="C75" s="67" t="s">
        <v>185</v>
      </c>
      <c r="D75" s="67"/>
      <c r="E75" s="67"/>
      <c r="F75" s="67"/>
    </row>
    <row r="76" spans="1:6" x14ac:dyDescent="0.3">
      <c r="A76" s="85" t="s">
        <v>394</v>
      </c>
      <c r="B76" s="78" t="s">
        <v>13</v>
      </c>
      <c r="C76" s="73" t="s">
        <v>186</v>
      </c>
      <c r="D76" s="74"/>
      <c r="E76" s="74"/>
      <c r="F76" s="74"/>
    </row>
    <row r="77" spans="1:6" ht="41.4" x14ac:dyDescent="0.3">
      <c r="A77" s="83" t="s">
        <v>395</v>
      </c>
      <c r="B77" s="69"/>
      <c r="C77" s="75" t="s">
        <v>187</v>
      </c>
      <c r="D77" s="242">
        <v>1</v>
      </c>
      <c r="E77" s="244">
        <v>30</v>
      </c>
      <c r="F77" s="246"/>
    </row>
    <row r="78" spans="1:6" ht="69" x14ac:dyDescent="0.3">
      <c r="A78" s="83" t="s">
        <v>396</v>
      </c>
      <c r="B78" s="69"/>
      <c r="C78" s="75" t="s">
        <v>188</v>
      </c>
      <c r="D78" s="243"/>
      <c r="E78" s="245"/>
      <c r="F78" s="247"/>
    </row>
    <row r="79" spans="1:6" ht="55.2" x14ac:dyDescent="0.3">
      <c r="A79" s="83" t="s">
        <v>397</v>
      </c>
      <c r="B79" s="69"/>
      <c r="C79" s="75" t="s">
        <v>189</v>
      </c>
      <c r="D79" s="243"/>
      <c r="E79" s="245"/>
      <c r="F79" s="248"/>
    </row>
    <row r="80" spans="1:6" x14ac:dyDescent="0.3">
      <c r="A80" s="85" t="s">
        <v>398</v>
      </c>
      <c r="B80" s="78" t="s">
        <v>13</v>
      </c>
      <c r="C80" s="73" t="s">
        <v>190</v>
      </c>
      <c r="D80" s="74"/>
      <c r="E80" s="74"/>
      <c r="F80" s="74"/>
    </row>
    <row r="81" spans="1:6" x14ac:dyDescent="0.3">
      <c r="A81" s="83" t="s">
        <v>399</v>
      </c>
      <c r="B81" s="69"/>
      <c r="C81" s="75" t="s">
        <v>191</v>
      </c>
      <c r="D81" s="242">
        <v>1</v>
      </c>
      <c r="E81" s="242">
        <v>30</v>
      </c>
      <c r="F81" s="246"/>
    </row>
    <row r="82" spans="1:6" ht="27.6" x14ac:dyDescent="0.3">
      <c r="A82" s="83" t="s">
        <v>400</v>
      </c>
      <c r="B82" s="69"/>
      <c r="C82" s="75" t="s">
        <v>192</v>
      </c>
      <c r="D82" s="243"/>
      <c r="E82" s="243"/>
      <c r="F82" s="248"/>
    </row>
    <row r="83" spans="1:6" x14ac:dyDescent="0.3">
      <c r="A83" s="85" t="s">
        <v>401</v>
      </c>
      <c r="B83" s="78" t="s">
        <v>13</v>
      </c>
      <c r="C83" s="73" t="s">
        <v>193</v>
      </c>
      <c r="D83" s="74"/>
      <c r="E83" s="74"/>
      <c r="F83" s="74"/>
    </row>
    <row r="84" spans="1:6" ht="151.80000000000001" x14ac:dyDescent="0.3">
      <c r="A84" s="83" t="s">
        <v>402</v>
      </c>
      <c r="B84" s="69"/>
      <c r="C84" s="75" t="s">
        <v>215</v>
      </c>
      <c r="D84" s="76">
        <v>1</v>
      </c>
      <c r="E84" s="77">
        <v>30</v>
      </c>
      <c r="F84" s="246"/>
    </row>
    <row r="85" spans="1:6" x14ac:dyDescent="0.3">
      <c r="A85" s="83" t="s">
        <v>403</v>
      </c>
      <c r="B85" s="69"/>
      <c r="C85" s="75" t="s">
        <v>216</v>
      </c>
      <c r="D85" s="76">
        <v>1</v>
      </c>
      <c r="E85" s="76">
        <v>30</v>
      </c>
      <c r="F85" s="248"/>
    </row>
    <row r="86" spans="1:6" x14ac:dyDescent="0.3">
      <c r="A86" s="85" t="s">
        <v>404</v>
      </c>
      <c r="B86" s="78" t="s">
        <v>13</v>
      </c>
      <c r="C86" s="73" t="s">
        <v>194</v>
      </c>
      <c r="D86" s="74"/>
      <c r="E86" s="74"/>
      <c r="F86" s="74"/>
    </row>
    <row r="87" spans="1:6" ht="96.6" x14ac:dyDescent="0.3">
      <c r="A87" s="83" t="s">
        <v>405</v>
      </c>
      <c r="B87" s="69"/>
      <c r="C87" s="75" t="s">
        <v>195</v>
      </c>
      <c r="D87" s="242">
        <v>1</v>
      </c>
      <c r="E87" s="242">
        <v>14</v>
      </c>
      <c r="F87" s="246"/>
    </row>
    <row r="88" spans="1:6" x14ac:dyDescent="0.3">
      <c r="A88" s="83" t="s">
        <v>406</v>
      </c>
      <c r="B88" s="69"/>
      <c r="C88" s="75" t="s">
        <v>196</v>
      </c>
      <c r="D88" s="242"/>
      <c r="E88" s="243"/>
      <c r="F88" s="247"/>
    </row>
    <row r="89" spans="1:6" x14ac:dyDescent="0.3">
      <c r="A89" s="83" t="s">
        <v>407</v>
      </c>
      <c r="B89" s="69"/>
      <c r="C89" s="75" t="s">
        <v>197</v>
      </c>
      <c r="D89" s="242"/>
      <c r="E89" s="243"/>
      <c r="F89" s="248"/>
    </row>
    <row r="90" spans="1:6" x14ac:dyDescent="0.3">
      <c r="C90" s="65"/>
    </row>
    <row r="91" spans="1:6" x14ac:dyDescent="0.3">
      <c r="C91" s="65"/>
    </row>
    <row r="92" spans="1:6" x14ac:dyDescent="0.3">
      <c r="C92" s="65"/>
    </row>
    <row r="93" spans="1:6" x14ac:dyDescent="0.3">
      <c r="C93" s="65"/>
    </row>
  </sheetData>
  <mergeCells count="11">
    <mergeCell ref="D87:D89"/>
    <mergeCell ref="E87:E89"/>
    <mergeCell ref="F77:F79"/>
    <mergeCell ref="F81:F82"/>
    <mergeCell ref="F84:F85"/>
    <mergeCell ref="F87:F89"/>
    <mergeCell ref="A3:E3"/>
    <mergeCell ref="D77:D79"/>
    <mergeCell ref="E77:E79"/>
    <mergeCell ref="D81:D82"/>
    <mergeCell ref="E81:E82"/>
  </mergeCells>
  <pageMargins left="0.70866141732283472" right="0.70866141732283472" top="0.74803149606299213" bottom="0.74803149606299213" header="0.31496062992125984" footer="0.31496062992125984"/>
  <pageSetup paperSize="9" scale="3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3"/>
  <sheetViews>
    <sheetView zoomScale="85" zoomScaleNormal="85" workbookViewId="0">
      <pane ySplit="5" topLeftCell="A6" activePane="bottomLeft" state="frozen"/>
      <selection pane="bottomLeft" activeCell="F14" sqref="F14"/>
    </sheetView>
  </sheetViews>
  <sheetFormatPr defaultColWidth="9.109375" defaultRowHeight="48" customHeight="1" outlineLevelCol="1" x14ac:dyDescent="0.3"/>
  <cols>
    <col min="1" max="1" width="11" style="86" customWidth="1"/>
    <col min="2" max="2" width="29" style="87" customWidth="1"/>
    <col min="3" max="3" width="60.109375" style="87" customWidth="1"/>
    <col min="4" max="4" width="77.5546875" style="87" hidden="1" customWidth="1" outlineLevel="1"/>
    <col min="5" max="5" width="14.44140625" style="87" customWidth="1" collapsed="1"/>
    <col min="6" max="6" width="13.6640625" style="87" customWidth="1"/>
    <col min="7" max="7" width="57.109375" style="87" customWidth="1"/>
    <col min="8" max="16384" width="9.109375" style="87"/>
  </cols>
  <sheetData>
    <row r="1" spans="1:7" ht="26.4" x14ac:dyDescent="0.3">
      <c r="E1" s="87" t="s">
        <v>3</v>
      </c>
    </row>
    <row r="2" spans="1:7" ht="13.2" x14ac:dyDescent="0.3"/>
    <row r="3" spans="1:7" ht="13.2" x14ac:dyDescent="0.3">
      <c r="A3" s="249" t="s">
        <v>481</v>
      </c>
      <c r="B3" s="249"/>
      <c r="C3" s="249"/>
      <c r="D3" s="249"/>
      <c r="E3" s="249"/>
      <c r="F3" s="249"/>
      <c r="G3" s="88"/>
    </row>
    <row r="4" spans="1:7" ht="13.2" x14ac:dyDescent="0.3"/>
    <row r="5" spans="1:7" s="114" customFormat="1" ht="48" customHeight="1" x14ac:dyDescent="0.3">
      <c r="A5" s="112" t="s">
        <v>435</v>
      </c>
      <c r="B5" s="113" t="s">
        <v>295</v>
      </c>
      <c r="C5" s="113" t="s">
        <v>461</v>
      </c>
      <c r="D5" s="113" t="s">
        <v>462</v>
      </c>
      <c r="E5" s="113" t="s">
        <v>1</v>
      </c>
      <c r="F5" s="113" t="s">
        <v>2</v>
      </c>
      <c r="G5" s="113" t="s">
        <v>309</v>
      </c>
    </row>
    <row r="6" spans="1:7" ht="48" customHeight="1" x14ac:dyDescent="0.3">
      <c r="A6" s="89"/>
      <c r="B6" s="90" t="s">
        <v>453</v>
      </c>
      <c r="C6" s="90" t="s">
        <v>508</v>
      </c>
      <c r="D6" s="90"/>
      <c r="E6" s="95"/>
      <c r="F6" s="95"/>
      <c r="G6" s="91"/>
    </row>
    <row r="7" spans="1:7" ht="48" customHeight="1" x14ac:dyDescent="0.3">
      <c r="A7" s="142">
        <v>1</v>
      </c>
      <c r="B7" s="92"/>
      <c r="C7" s="92" t="s">
        <v>509</v>
      </c>
      <c r="D7" s="92" t="s">
        <v>512</v>
      </c>
      <c r="E7" s="145">
        <v>1</v>
      </c>
      <c r="F7" s="145">
        <v>60</v>
      </c>
      <c r="G7" s="92"/>
    </row>
    <row r="8" spans="1:7" ht="48" customHeight="1" x14ac:dyDescent="0.3">
      <c r="A8" s="142">
        <f>A7+1</f>
        <v>2</v>
      </c>
      <c r="B8" s="92"/>
      <c r="C8" s="92" t="s">
        <v>510</v>
      </c>
      <c r="D8" s="92" t="s">
        <v>513</v>
      </c>
      <c r="E8" s="145">
        <v>1</v>
      </c>
      <c r="F8" s="145">
        <v>6</v>
      </c>
      <c r="G8" s="140" t="s">
        <v>332</v>
      </c>
    </row>
    <row r="9" spans="1:7" ht="48" customHeight="1" x14ac:dyDescent="0.3">
      <c r="A9" s="150">
        <f>A8+1</f>
        <v>3</v>
      </c>
      <c r="B9" s="151"/>
      <c r="C9" s="149" t="s">
        <v>511</v>
      </c>
      <c r="D9" s="140" t="s">
        <v>514</v>
      </c>
      <c r="E9" s="152">
        <v>1</v>
      </c>
      <c r="F9" s="152">
        <v>7</v>
      </c>
      <c r="G9" s="153" t="s">
        <v>553</v>
      </c>
    </row>
    <row r="10" spans="1:7" s="94" customFormat="1" ht="48" customHeight="1" x14ac:dyDescent="0.3">
      <c r="A10" s="142">
        <f>A9+1</f>
        <v>4</v>
      </c>
      <c r="B10" s="93"/>
      <c r="C10" s="92" t="s">
        <v>480</v>
      </c>
      <c r="D10" s="111" t="s">
        <v>515</v>
      </c>
      <c r="E10" s="96">
        <v>1</v>
      </c>
      <c r="F10" s="96">
        <v>6</v>
      </c>
      <c r="G10" s="93" t="s">
        <v>332</v>
      </c>
    </row>
    <row r="11" spans="1:7" ht="48" customHeight="1" x14ac:dyDescent="0.3">
      <c r="A11" s="89"/>
      <c r="B11" s="90" t="s">
        <v>434</v>
      </c>
      <c r="C11" s="90" t="s">
        <v>408</v>
      </c>
      <c r="D11" s="90"/>
      <c r="E11" s="91"/>
      <c r="F11" s="91"/>
      <c r="G11" s="91"/>
    </row>
    <row r="12" spans="1:7" ht="48" customHeight="1" x14ac:dyDescent="0.3">
      <c r="A12" s="142">
        <f>A10+1</f>
        <v>5</v>
      </c>
      <c r="B12" s="92"/>
      <c r="C12" s="92" t="s">
        <v>437</v>
      </c>
      <c r="D12" s="92" t="s">
        <v>516</v>
      </c>
      <c r="E12" s="145">
        <v>1</v>
      </c>
      <c r="F12" s="145">
        <v>7</v>
      </c>
      <c r="G12" s="145"/>
    </row>
    <row r="13" spans="1:7" ht="48" customHeight="1" x14ac:dyDescent="0.3">
      <c r="A13" s="142">
        <f>A12</f>
        <v>5</v>
      </c>
      <c r="B13" s="92"/>
      <c r="C13" s="92" t="s">
        <v>438</v>
      </c>
      <c r="D13" s="92" t="s">
        <v>517</v>
      </c>
      <c r="E13" s="145">
        <f>F12+1</f>
        <v>8</v>
      </c>
      <c r="F13" s="145">
        <f>E13+7</f>
        <v>15</v>
      </c>
      <c r="G13" s="145"/>
    </row>
    <row r="14" spans="1:7" ht="48" customHeight="1" x14ac:dyDescent="0.3">
      <c r="A14" s="142">
        <f t="shared" ref="A14:A16" si="0">A13</f>
        <v>5</v>
      </c>
      <c r="B14" s="92"/>
      <c r="C14" s="92" t="s">
        <v>454</v>
      </c>
      <c r="D14" s="92" t="s">
        <v>518</v>
      </c>
      <c r="E14" s="145">
        <f>F13+1</f>
        <v>16</v>
      </c>
      <c r="F14" s="145">
        <f>E14+3</f>
        <v>19</v>
      </c>
      <c r="G14" s="145"/>
    </row>
    <row r="15" spans="1:7" ht="48" customHeight="1" x14ac:dyDescent="0.3">
      <c r="A15" s="142">
        <f t="shared" si="0"/>
        <v>5</v>
      </c>
      <c r="B15" s="92"/>
      <c r="C15" s="92" t="s">
        <v>440</v>
      </c>
      <c r="D15" s="103" t="s">
        <v>519</v>
      </c>
      <c r="E15" s="145">
        <f>F14+1</f>
        <v>20</v>
      </c>
      <c r="F15" s="145">
        <f>E15+10</f>
        <v>30</v>
      </c>
      <c r="G15" s="145"/>
    </row>
    <row r="16" spans="1:7" ht="48" customHeight="1" x14ac:dyDescent="0.3">
      <c r="A16" s="142">
        <f t="shared" si="0"/>
        <v>5</v>
      </c>
      <c r="B16" s="92"/>
      <c r="C16" s="92" t="s">
        <v>439</v>
      </c>
      <c r="D16" s="92" t="s">
        <v>520</v>
      </c>
      <c r="E16" s="145">
        <f>F15+1</f>
        <v>31</v>
      </c>
      <c r="F16" s="145">
        <f>E16+20</f>
        <v>51</v>
      </c>
      <c r="G16" s="145"/>
    </row>
    <row r="17" spans="1:7" ht="48" customHeight="1" x14ac:dyDescent="0.3">
      <c r="A17" s="89"/>
      <c r="B17" s="90" t="s">
        <v>442</v>
      </c>
      <c r="C17" s="90" t="s">
        <v>444</v>
      </c>
      <c r="D17" s="90"/>
      <c r="E17" s="91"/>
      <c r="F17" s="91"/>
      <c r="G17" s="91"/>
    </row>
    <row r="18" spans="1:7" ht="48" customHeight="1" x14ac:dyDescent="0.3">
      <c r="A18" s="142">
        <f>A16+1</f>
        <v>6</v>
      </c>
      <c r="B18" s="92"/>
      <c r="C18" s="92" t="s">
        <v>445</v>
      </c>
      <c r="D18" s="92" t="s">
        <v>541</v>
      </c>
      <c r="E18" s="145">
        <v>1</v>
      </c>
      <c r="F18" s="134">
        <v>60</v>
      </c>
      <c r="G18" s="92"/>
    </row>
    <row r="19" spans="1:7" ht="48" customHeight="1" x14ac:dyDescent="0.3">
      <c r="A19" s="144">
        <f>A18+1</f>
        <v>7</v>
      </c>
      <c r="B19" s="92"/>
      <c r="C19" s="135" t="s">
        <v>486</v>
      </c>
      <c r="D19" s="103" t="s">
        <v>524</v>
      </c>
      <c r="E19" s="145">
        <v>1</v>
      </c>
      <c r="F19" s="145">
        <v>20</v>
      </c>
      <c r="G19" s="92"/>
    </row>
    <row r="20" spans="1:7" ht="48" customHeight="1" x14ac:dyDescent="0.3">
      <c r="A20" s="144">
        <f t="shared" ref="A20:A22" si="1">A19+1</f>
        <v>8</v>
      </c>
      <c r="B20" s="92"/>
      <c r="C20" s="92" t="s">
        <v>446</v>
      </c>
      <c r="D20" s="103" t="s">
        <v>522</v>
      </c>
      <c r="E20" s="145">
        <v>1</v>
      </c>
      <c r="F20" s="145">
        <v>5</v>
      </c>
      <c r="G20" s="92" t="s">
        <v>433</v>
      </c>
    </row>
    <row r="21" spans="1:7" ht="48" customHeight="1" x14ac:dyDescent="0.3">
      <c r="A21" s="144">
        <f t="shared" si="1"/>
        <v>9</v>
      </c>
      <c r="B21" s="93"/>
      <c r="C21" s="93" t="s">
        <v>464</v>
      </c>
      <c r="D21" s="92" t="s">
        <v>523</v>
      </c>
      <c r="E21" s="96">
        <v>1</v>
      </c>
      <c r="F21" s="96">
        <v>30</v>
      </c>
      <c r="G21" s="93"/>
    </row>
    <row r="22" spans="1:7" ht="48" customHeight="1" x14ac:dyDescent="0.3">
      <c r="A22" s="144">
        <f t="shared" si="1"/>
        <v>10</v>
      </c>
      <c r="B22" s="93"/>
      <c r="C22" s="93" t="s">
        <v>463</v>
      </c>
      <c r="D22" s="138" t="s">
        <v>543</v>
      </c>
      <c r="E22" s="96">
        <v>1</v>
      </c>
      <c r="F22" s="96">
        <v>5</v>
      </c>
      <c r="G22" s="93"/>
    </row>
    <row r="23" spans="1:7" ht="48" customHeight="1" x14ac:dyDescent="0.3">
      <c r="A23" s="89"/>
      <c r="B23" s="90" t="s">
        <v>443</v>
      </c>
      <c r="C23" s="90" t="s">
        <v>448</v>
      </c>
      <c r="D23" s="90"/>
      <c r="E23" s="91"/>
      <c r="F23" s="91"/>
      <c r="G23" s="91"/>
    </row>
    <row r="24" spans="1:7" ht="48" customHeight="1" x14ac:dyDescent="0.3">
      <c r="A24" s="142">
        <f>A22+1</f>
        <v>11</v>
      </c>
      <c r="B24" s="92"/>
      <c r="C24" s="103" t="s">
        <v>447</v>
      </c>
      <c r="D24" s="103" t="s">
        <v>540</v>
      </c>
      <c r="E24" s="145">
        <v>1</v>
      </c>
      <c r="F24" s="134">
        <v>60</v>
      </c>
      <c r="G24" s="92"/>
    </row>
    <row r="25" spans="1:7" ht="48" customHeight="1" x14ac:dyDescent="0.3">
      <c r="A25" s="142">
        <f t="shared" ref="A25:A27" si="2">A24+1</f>
        <v>12</v>
      </c>
      <c r="B25" s="92"/>
      <c r="C25" s="136" t="s">
        <v>487</v>
      </c>
      <c r="D25" s="103" t="s">
        <v>527</v>
      </c>
      <c r="E25" s="145">
        <v>1</v>
      </c>
      <c r="F25" s="145">
        <v>20</v>
      </c>
      <c r="G25" s="92"/>
    </row>
    <row r="26" spans="1:7" ht="48" customHeight="1" x14ac:dyDescent="0.3">
      <c r="A26" s="142">
        <f t="shared" si="2"/>
        <v>13</v>
      </c>
      <c r="B26" s="93"/>
      <c r="C26" s="104" t="s">
        <v>465</v>
      </c>
      <c r="D26" s="93" t="s">
        <v>526</v>
      </c>
      <c r="E26" s="96">
        <v>1</v>
      </c>
      <c r="F26" s="96">
        <v>30</v>
      </c>
      <c r="G26" s="93"/>
    </row>
    <row r="27" spans="1:7" ht="48" customHeight="1" x14ac:dyDescent="0.3">
      <c r="A27" s="142">
        <f t="shared" si="2"/>
        <v>14</v>
      </c>
      <c r="B27" s="93"/>
      <c r="C27" s="104" t="s">
        <v>463</v>
      </c>
      <c r="D27" s="138" t="s">
        <v>543</v>
      </c>
      <c r="E27" s="96">
        <v>1</v>
      </c>
      <c r="F27" s="96">
        <v>5</v>
      </c>
      <c r="G27" s="93"/>
    </row>
    <row r="28" spans="1:7" ht="48" customHeight="1" x14ac:dyDescent="0.3">
      <c r="A28" s="89"/>
      <c r="B28" s="90" t="s">
        <v>151</v>
      </c>
      <c r="C28" s="90" t="s">
        <v>449</v>
      </c>
      <c r="D28" s="90"/>
      <c r="E28" s="91"/>
      <c r="F28" s="91"/>
      <c r="G28" s="91"/>
    </row>
    <row r="29" spans="1:7" s="94" customFormat="1" ht="48" customHeight="1" x14ac:dyDescent="0.3">
      <c r="A29" s="144">
        <f>A27+1</f>
        <v>15</v>
      </c>
      <c r="B29" s="93"/>
      <c r="C29" s="92" t="s">
        <v>125</v>
      </c>
      <c r="D29" s="92" t="s">
        <v>539</v>
      </c>
      <c r="E29" s="145">
        <v>1</v>
      </c>
      <c r="F29" s="134">
        <v>60</v>
      </c>
      <c r="G29" s="92"/>
    </row>
    <row r="30" spans="1:7" s="94" customFormat="1" ht="48" customHeight="1" x14ac:dyDescent="0.3">
      <c r="A30" s="144">
        <f>A29+1</f>
        <v>16</v>
      </c>
      <c r="B30" s="93"/>
      <c r="C30" s="135" t="s">
        <v>488</v>
      </c>
      <c r="D30" s="103" t="s">
        <v>529</v>
      </c>
      <c r="E30" s="145">
        <v>1</v>
      </c>
      <c r="F30" s="145">
        <v>20</v>
      </c>
      <c r="G30" s="92"/>
    </row>
    <row r="31" spans="1:7" s="94" customFormat="1" ht="48" customHeight="1" x14ac:dyDescent="0.3">
      <c r="A31" s="144">
        <f>A30+1</f>
        <v>17</v>
      </c>
      <c r="B31" s="93"/>
      <c r="C31" s="93" t="s">
        <v>466</v>
      </c>
      <c r="D31" s="93" t="s">
        <v>528</v>
      </c>
      <c r="E31" s="96">
        <v>1</v>
      </c>
      <c r="F31" s="96">
        <v>30</v>
      </c>
      <c r="G31" s="93"/>
    </row>
    <row r="32" spans="1:7" s="94" customFormat="1" ht="48" customHeight="1" x14ac:dyDescent="0.3">
      <c r="A32" s="144">
        <f>A31+1</f>
        <v>18</v>
      </c>
      <c r="B32" s="93"/>
      <c r="C32" s="93" t="s">
        <v>441</v>
      </c>
      <c r="D32" s="93" t="s">
        <v>530</v>
      </c>
      <c r="E32" s="96">
        <v>1</v>
      </c>
      <c r="F32" s="96">
        <v>30</v>
      </c>
      <c r="G32" s="93"/>
    </row>
    <row r="33" spans="1:7" s="94" customFormat="1" ht="48" customHeight="1" x14ac:dyDescent="0.3">
      <c r="A33" s="144">
        <f>A32+1</f>
        <v>19</v>
      </c>
      <c r="B33" s="93"/>
      <c r="C33" s="93" t="s">
        <v>339</v>
      </c>
      <c r="D33" s="93" t="s">
        <v>531</v>
      </c>
      <c r="E33" s="96">
        <v>1</v>
      </c>
      <c r="F33" s="96">
        <v>110</v>
      </c>
      <c r="G33" s="96"/>
    </row>
    <row r="34" spans="1:7" s="94" customFormat="1" ht="48" customHeight="1" x14ac:dyDescent="0.3">
      <c r="A34" s="144">
        <f>A33+1</f>
        <v>20</v>
      </c>
      <c r="B34" s="93"/>
      <c r="C34" s="93" t="s">
        <v>463</v>
      </c>
      <c r="D34" s="138" t="s">
        <v>543</v>
      </c>
      <c r="E34" s="96">
        <v>1</v>
      </c>
      <c r="F34" s="96">
        <v>5</v>
      </c>
      <c r="G34" s="96"/>
    </row>
    <row r="35" spans="1:7" ht="48" customHeight="1" x14ac:dyDescent="0.3">
      <c r="A35" s="89"/>
      <c r="B35" s="90" t="s">
        <v>152</v>
      </c>
      <c r="C35" s="90" t="s">
        <v>450</v>
      </c>
      <c r="D35" s="90"/>
      <c r="E35" s="91"/>
      <c r="F35" s="91"/>
      <c r="G35" s="91"/>
    </row>
    <row r="36" spans="1:7" ht="48" customHeight="1" x14ac:dyDescent="0.3">
      <c r="A36" s="142">
        <f>A34+1</f>
        <v>21</v>
      </c>
      <c r="B36" s="92"/>
      <c r="C36" s="92" t="s">
        <v>473</v>
      </c>
      <c r="D36" s="92" t="s">
        <v>473</v>
      </c>
      <c r="E36" s="145">
        <v>1</v>
      </c>
      <c r="F36" s="145">
        <v>30</v>
      </c>
      <c r="G36" s="92"/>
    </row>
    <row r="37" spans="1:7" ht="48" customHeight="1" x14ac:dyDescent="0.3">
      <c r="A37" s="142">
        <f>A36+1</f>
        <v>22</v>
      </c>
      <c r="B37" s="92"/>
      <c r="C37" s="92" t="s">
        <v>467</v>
      </c>
      <c r="D37" s="92" t="s">
        <v>532</v>
      </c>
      <c r="E37" s="145">
        <v>1</v>
      </c>
      <c r="F37" s="145">
        <v>20</v>
      </c>
      <c r="G37" s="92"/>
    </row>
    <row r="38" spans="1:7" ht="48" customHeight="1" x14ac:dyDescent="0.3">
      <c r="A38" s="142">
        <f>A37+1</f>
        <v>23</v>
      </c>
      <c r="B38" s="92"/>
      <c r="C38" s="92" t="s">
        <v>468</v>
      </c>
      <c r="D38" s="92" t="s">
        <v>533</v>
      </c>
      <c r="E38" s="145">
        <v>1</v>
      </c>
      <c r="F38" s="145">
        <v>30</v>
      </c>
      <c r="G38" s="92"/>
    </row>
    <row r="39" spans="1:7" ht="48" customHeight="1" x14ac:dyDescent="0.3">
      <c r="A39" s="102"/>
      <c r="B39" s="90" t="s">
        <v>150</v>
      </c>
      <c r="C39" s="90" t="s">
        <v>477</v>
      </c>
      <c r="D39" s="90"/>
      <c r="E39" s="91"/>
      <c r="F39" s="91"/>
      <c r="G39" s="91"/>
    </row>
    <row r="40" spans="1:7" s="94" customFormat="1" ht="48" customHeight="1" x14ac:dyDescent="0.3">
      <c r="A40" s="144">
        <f>A38+1</f>
        <v>24</v>
      </c>
      <c r="B40" s="93"/>
      <c r="C40" s="104" t="s">
        <v>505</v>
      </c>
      <c r="D40" s="93" t="s">
        <v>538</v>
      </c>
      <c r="E40" s="96">
        <v>1</v>
      </c>
      <c r="F40" s="96">
        <v>40</v>
      </c>
      <c r="G40" s="93"/>
    </row>
    <row r="41" spans="1:7" s="94" customFormat="1" ht="48" customHeight="1" x14ac:dyDescent="0.3">
      <c r="A41" s="144">
        <f>A40+1</f>
        <v>25</v>
      </c>
      <c r="B41" s="93"/>
      <c r="C41" s="135" t="s">
        <v>534</v>
      </c>
      <c r="D41" s="137" t="s">
        <v>535</v>
      </c>
      <c r="E41" s="96">
        <v>1</v>
      </c>
      <c r="F41" s="96">
        <v>20</v>
      </c>
      <c r="G41" s="93"/>
    </row>
    <row r="42" spans="1:7" s="94" customFormat="1" ht="48" customHeight="1" x14ac:dyDescent="0.3">
      <c r="A42" s="144">
        <f>A41+1</f>
        <v>26</v>
      </c>
      <c r="B42" s="93"/>
      <c r="C42" s="93" t="s">
        <v>475</v>
      </c>
      <c r="D42" s="137" t="s">
        <v>536</v>
      </c>
      <c r="E42" s="145">
        <v>1</v>
      </c>
      <c r="F42" s="145">
        <v>5</v>
      </c>
      <c r="G42" s="92" t="s">
        <v>433</v>
      </c>
    </row>
    <row r="43" spans="1:7" s="94" customFormat="1" ht="48" customHeight="1" x14ac:dyDescent="0.3">
      <c r="A43" s="144">
        <f>A42+1</f>
        <v>27</v>
      </c>
      <c r="B43" s="93"/>
      <c r="C43" s="93" t="s">
        <v>476</v>
      </c>
      <c r="D43" s="93" t="s">
        <v>537</v>
      </c>
      <c r="E43" s="96">
        <v>1</v>
      </c>
      <c r="F43" s="96">
        <v>30</v>
      </c>
      <c r="G43" s="93"/>
    </row>
    <row r="44" spans="1:7" s="94" customFormat="1" ht="48" customHeight="1" x14ac:dyDescent="0.3">
      <c r="A44" s="144">
        <f t="shared" ref="A44" si="3">A43+1</f>
        <v>28</v>
      </c>
      <c r="B44" s="93"/>
      <c r="C44" s="93" t="s">
        <v>463</v>
      </c>
      <c r="D44" s="138" t="s">
        <v>543</v>
      </c>
      <c r="E44" s="96">
        <v>1</v>
      </c>
      <c r="F44" s="96">
        <v>5</v>
      </c>
      <c r="G44" s="93"/>
    </row>
    <row r="45" spans="1:7" ht="48" customHeight="1" x14ac:dyDescent="0.3">
      <c r="A45" s="89"/>
      <c r="B45" s="90" t="s">
        <v>434</v>
      </c>
      <c r="C45" s="90" t="s">
        <v>451</v>
      </c>
      <c r="D45" s="90"/>
      <c r="E45" s="91"/>
      <c r="F45" s="91"/>
      <c r="G45" s="91"/>
    </row>
    <row r="46" spans="1:7" ht="48" customHeight="1" x14ac:dyDescent="0.3">
      <c r="A46" s="142">
        <f>A44+1</f>
        <v>29</v>
      </c>
      <c r="B46" s="92"/>
      <c r="C46" s="92" t="s">
        <v>469</v>
      </c>
      <c r="D46" s="92" t="s">
        <v>544</v>
      </c>
      <c r="E46" s="145">
        <v>1</v>
      </c>
      <c r="F46" s="145">
        <v>40</v>
      </c>
      <c r="G46" s="92"/>
    </row>
    <row r="47" spans="1:7" ht="48" customHeight="1" x14ac:dyDescent="0.3">
      <c r="A47" s="142">
        <f>A46+1</f>
        <v>30</v>
      </c>
      <c r="B47" s="92"/>
      <c r="C47" s="92" t="s">
        <v>470</v>
      </c>
      <c r="D47" s="103" t="s">
        <v>546</v>
      </c>
      <c r="E47" s="145">
        <v>1</v>
      </c>
      <c r="F47" s="145">
        <v>20</v>
      </c>
      <c r="G47" s="92"/>
    </row>
    <row r="48" spans="1:7" ht="48" customHeight="1" x14ac:dyDescent="0.3">
      <c r="A48" s="144">
        <f t="shared" ref="A48:A49" si="4">A47+1</f>
        <v>31</v>
      </c>
      <c r="B48" s="92"/>
      <c r="C48" s="92" t="s">
        <v>471</v>
      </c>
      <c r="D48" s="92" t="s">
        <v>545</v>
      </c>
      <c r="E48" s="145">
        <v>1</v>
      </c>
      <c r="F48" s="145">
        <v>20</v>
      </c>
      <c r="G48" s="92"/>
    </row>
    <row r="49" spans="1:7" s="94" customFormat="1" ht="48" customHeight="1" x14ac:dyDescent="0.3">
      <c r="A49" s="144">
        <f t="shared" si="4"/>
        <v>32</v>
      </c>
      <c r="B49" s="93"/>
      <c r="C49" s="93" t="s">
        <v>463</v>
      </c>
      <c r="D49" s="138" t="s">
        <v>543</v>
      </c>
      <c r="E49" s="96">
        <v>1</v>
      </c>
      <c r="F49" s="96">
        <v>5</v>
      </c>
      <c r="G49" s="93"/>
    </row>
    <row r="50" spans="1:7" ht="48" customHeight="1" x14ac:dyDescent="0.3">
      <c r="A50" s="89"/>
      <c r="B50" s="95" t="s">
        <v>13</v>
      </c>
      <c r="C50" s="90" t="s">
        <v>452</v>
      </c>
      <c r="D50" s="90"/>
      <c r="E50" s="91"/>
      <c r="F50" s="91"/>
      <c r="G50" s="91"/>
    </row>
    <row r="51" spans="1:7" ht="48" customHeight="1" x14ac:dyDescent="0.3">
      <c r="A51" s="144">
        <f>A49+1</f>
        <v>33</v>
      </c>
      <c r="B51" s="92"/>
      <c r="C51" s="92" t="s">
        <v>335</v>
      </c>
      <c r="D51" s="92" t="s">
        <v>547</v>
      </c>
      <c r="E51" s="145">
        <v>1</v>
      </c>
      <c r="F51" s="145">
        <v>30</v>
      </c>
      <c r="G51" s="92"/>
    </row>
    <row r="52" spans="1:7" ht="48" customHeight="1" x14ac:dyDescent="0.3">
      <c r="A52" s="142">
        <f>A51+1</f>
        <v>34</v>
      </c>
      <c r="B52" s="92"/>
      <c r="C52" s="92" t="s">
        <v>327</v>
      </c>
      <c r="D52" s="92" t="s">
        <v>327</v>
      </c>
      <c r="E52" s="145">
        <v>1</v>
      </c>
      <c r="F52" s="145">
        <v>40</v>
      </c>
      <c r="G52" s="92"/>
    </row>
    <row r="53" spans="1:7" ht="48" customHeight="1" x14ac:dyDescent="0.3">
      <c r="A53" s="142">
        <f t="shared" ref="A53:A54" si="5">A52+1</f>
        <v>35</v>
      </c>
      <c r="B53" s="92"/>
      <c r="C53" s="92" t="s">
        <v>472</v>
      </c>
      <c r="D53" s="92" t="s">
        <v>548</v>
      </c>
      <c r="E53" s="145">
        <v>1</v>
      </c>
      <c r="F53" s="145">
        <v>40</v>
      </c>
      <c r="G53" s="92"/>
    </row>
    <row r="54" spans="1:7" s="94" customFormat="1" ht="48" customHeight="1" x14ac:dyDescent="0.3">
      <c r="A54" s="142">
        <f t="shared" si="5"/>
        <v>36</v>
      </c>
      <c r="B54" s="93"/>
      <c r="C54" s="93" t="s">
        <v>463</v>
      </c>
      <c r="D54" s="138" t="s">
        <v>543</v>
      </c>
      <c r="E54" s="96">
        <v>1</v>
      </c>
      <c r="F54" s="96">
        <v>5</v>
      </c>
      <c r="G54" s="93"/>
    </row>
    <row r="55" spans="1:7" ht="48" customHeight="1" x14ac:dyDescent="0.3">
      <c r="A55" s="89"/>
      <c r="B55" s="95" t="s">
        <v>13</v>
      </c>
      <c r="C55" s="90" t="s">
        <v>549</v>
      </c>
      <c r="D55" s="90"/>
      <c r="E55" s="91"/>
      <c r="F55" s="91"/>
      <c r="G55" s="91"/>
    </row>
    <row r="56" spans="1:7" ht="48" customHeight="1" x14ac:dyDescent="0.3">
      <c r="A56" s="97"/>
      <c r="B56" s="98" t="s">
        <v>13</v>
      </c>
      <c r="C56" s="99" t="s">
        <v>186</v>
      </c>
      <c r="D56" s="99"/>
      <c r="E56" s="100"/>
      <c r="F56" s="100"/>
      <c r="G56" s="100"/>
    </row>
    <row r="57" spans="1:7" ht="48" customHeight="1" x14ac:dyDescent="0.3">
      <c r="A57" s="256">
        <f>A54+1</f>
        <v>37</v>
      </c>
      <c r="B57" s="259"/>
      <c r="C57" s="101" t="s">
        <v>187</v>
      </c>
      <c r="D57" s="264" t="s">
        <v>551</v>
      </c>
      <c r="E57" s="250">
        <v>1</v>
      </c>
      <c r="F57" s="252">
        <v>30</v>
      </c>
      <c r="G57" s="267"/>
    </row>
    <row r="58" spans="1:7" ht="48" customHeight="1" x14ac:dyDescent="0.3">
      <c r="A58" s="257"/>
      <c r="B58" s="260"/>
      <c r="C58" s="101" t="s">
        <v>482</v>
      </c>
      <c r="D58" s="265"/>
      <c r="E58" s="251"/>
      <c r="F58" s="253"/>
      <c r="G58" s="268"/>
    </row>
    <row r="59" spans="1:7" ht="48" customHeight="1" x14ac:dyDescent="0.3">
      <c r="A59" s="258"/>
      <c r="B59" s="261"/>
      <c r="C59" s="101" t="s">
        <v>483</v>
      </c>
      <c r="D59" s="266"/>
      <c r="E59" s="251"/>
      <c r="F59" s="253"/>
      <c r="G59" s="270"/>
    </row>
    <row r="60" spans="1:7" ht="48" customHeight="1" x14ac:dyDescent="0.3">
      <c r="A60" s="97"/>
      <c r="B60" s="98" t="s">
        <v>13</v>
      </c>
      <c r="C60" s="99" t="s">
        <v>190</v>
      </c>
      <c r="D60" s="99"/>
      <c r="E60" s="100"/>
      <c r="F60" s="100"/>
      <c r="G60" s="100"/>
    </row>
    <row r="61" spans="1:7" ht="48" customHeight="1" x14ac:dyDescent="0.3">
      <c r="A61" s="256">
        <f>A57+1</f>
        <v>38</v>
      </c>
      <c r="B61" s="259"/>
      <c r="C61" s="101" t="s">
        <v>191</v>
      </c>
      <c r="D61" s="262" t="s">
        <v>550</v>
      </c>
      <c r="E61" s="250">
        <v>1</v>
      </c>
      <c r="F61" s="250">
        <v>30</v>
      </c>
      <c r="G61" s="267"/>
    </row>
    <row r="62" spans="1:7" ht="48" customHeight="1" x14ac:dyDescent="0.3">
      <c r="A62" s="258"/>
      <c r="B62" s="261"/>
      <c r="C62" s="101" t="s">
        <v>192</v>
      </c>
      <c r="D62" s="263"/>
      <c r="E62" s="251"/>
      <c r="F62" s="251"/>
      <c r="G62" s="270"/>
    </row>
    <row r="63" spans="1:7" ht="48" customHeight="1" x14ac:dyDescent="0.3">
      <c r="A63" s="97"/>
      <c r="B63" s="98" t="s">
        <v>13</v>
      </c>
      <c r="C63" s="99" t="s">
        <v>193</v>
      </c>
      <c r="D63" s="99"/>
      <c r="E63" s="100"/>
      <c r="F63" s="100"/>
      <c r="G63" s="100"/>
    </row>
    <row r="64" spans="1:7" ht="48" customHeight="1" x14ac:dyDescent="0.3">
      <c r="A64" s="142">
        <f>A61+1</f>
        <v>39</v>
      </c>
      <c r="B64" s="145"/>
      <c r="C64" s="101" t="s">
        <v>484</v>
      </c>
      <c r="D64" s="101" t="s">
        <v>457</v>
      </c>
      <c r="E64" s="141">
        <v>1</v>
      </c>
      <c r="F64" s="143">
        <v>30</v>
      </c>
      <c r="G64" s="96"/>
    </row>
    <row r="65" spans="1:7" ht="48" customHeight="1" x14ac:dyDescent="0.3">
      <c r="A65" s="142">
        <f>A64+1</f>
        <v>40</v>
      </c>
      <c r="B65" s="145"/>
      <c r="C65" s="101" t="s">
        <v>216</v>
      </c>
      <c r="D65" s="101" t="s">
        <v>458</v>
      </c>
      <c r="E65" s="141">
        <v>1</v>
      </c>
      <c r="F65" s="141">
        <v>30</v>
      </c>
      <c r="G65" s="96"/>
    </row>
    <row r="66" spans="1:7" ht="48" customHeight="1" x14ac:dyDescent="0.3">
      <c r="A66" s="97"/>
      <c r="B66" s="98" t="s">
        <v>13</v>
      </c>
      <c r="C66" s="99" t="s">
        <v>194</v>
      </c>
      <c r="D66" s="99"/>
      <c r="E66" s="100"/>
      <c r="F66" s="100"/>
      <c r="G66" s="100"/>
    </row>
    <row r="67" spans="1:7" ht="48" customHeight="1" x14ac:dyDescent="0.3">
      <c r="A67" s="251">
        <f>A65+1</f>
        <v>41</v>
      </c>
      <c r="B67" s="255"/>
      <c r="C67" s="101" t="s">
        <v>485</v>
      </c>
      <c r="D67" s="254" t="s">
        <v>460</v>
      </c>
      <c r="E67" s="250">
        <v>1</v>
      </c>
      <c r="F67" s="250">
        <v>14</v>
      </c>
      <c r="G67" s="267"/>
    </row>
    <row r="68" spans="1:7" ht="48" customHeight="1" x14ac:dyDescent="0.3">
      <c r="A68" s="251"/>
      <c r="B68" s="255"/>
      <c r="C68" s="101" t="s">
        <v>197</v>
      </c>
      <c r="D68" s="254"/>
      <c r="E68" s="250"/>
      <c r="F68" s="250"/>
      <c r="G68" s="268"/>
    </row>
    <row r="69" spans="1:7" ht="48" customHeight="1" x14ac:dyDescent="0.3">
      <c r="A69" s="251"/>
      <c r="B69" s="255"/>
      <c r="C69" s="101" t="s">
        <v>459</v>
      </c>
      <c r="D69" s="254"/>
      <c r="E69" s="250"/>
      <c r="F69" s="250"/>
      <c r="G69" s="269"/>
    </row>
    <row r="70" spans="1:7" ht="48" customHeight="1" x14ac:dyDescent="0.3">
      <c r="C70" s="65"/>
      <c r="D70" s="65"/>
    </row>
    <row r="71" spans="1:7" ht="48" customHeight="1" x14ac:dyDescent="0.3">
      <c r="C71" s="65"/>
      <c r="D71" s="65"/>
    </row>
    <row r="72" spans="1:7" ht="48" customHeight="1" x14ac:dyDescent="0.3">
      <c r="C72" s="65"/>
      <c r="D72" s="65"/>
    </row>
    <row r="73" spans="1:7" ht="48" customHeight="1" x14ac:dyDescent="0.3">
      <c r="C73" s="65"/>
      <c r="D73" s="65"/>
    </row>
  </sheetData>
  <mergeCells count="19">
    <mergeCell ref="G67:G69"/>
    <mergeCell ref="G57:G59"/>
    <mergeCell ref="E61:E62"/>
    <mergeCell ref="F61:F62"/>
    <mergeCell ref="G61:G62"/>
    <mergeCell ref="A3:F3"/>
    <mergeCell ref="E57:E59"/>
    <mergeCell ref="F57:F59"/>
    <mergeCell ref="D67:D69"/>
    <mergeCell ref="B67:B69"/>
    <mergeCell ref="A57:A59"/>
    <mergeCell ref="A61:A62"/>
    <mergeCell ref="B57:B59"/>
    <mergeCell ref="B61:B62"/>
    <mergeCell ref="D61:D62"/>
    <mergeCell ref="D57:D59"/>
    <mergeCell ref="A67:A69"/>
    <mergeCell ref="F67:F69"/>
    <mergeCell ref="E67:E69"/>
  </mergeCells>
  <pageMargins left="0.70866141732283472" right="0.70866141732283472" top="0.74803149606299213" bottom="0.74803149606299213" header="0.31496062992125984" footer="0.31496062992125984"/>
  <pageSetup paperSize="9" scale="40"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73"/>
  <sheetViews>
    <sheetView zoomScale="85" zoomScaleNormal="85" workbookViewId="0">
      <pane ySplit="5" topLeftCell="A27" activePane="bottomLeft" state="frozen"/>
      <selection pane="bottomLeft" activeCell="D27" sqref="D27"/>
    </sheetView>
  </sheetViews>
  <sheetFormatPr defaultColWidth="9.109375" defaultRowHeight="13.2" x14ac:dyDescent="0.3"/>
  <cols>
    <col min="1" max="1" width="14.6640625" style="86" customWidth="1"/>
    <col min="2" max="2" width="29" style="87" hidden="1" customWidth="1"/>
    <col min="3" max="3" width="55.33203125" style="87" customWidth="1"/>
    <col min="4" max="4" width="95.44140625" style="87" customWidth="1"/>
    <col min="5" max="6" width="24.33203125" style="87" hidden="1" customWidth="1"/>
    <col min="7" max="7" width="51.33203125" style="87" hidden="1" customWidth="1"/>
    <col min="8" max="16384" width="9.109375" style="87"/>
  </cols>
  <sheetData>
    <row r="1" spans="1:7" x14ac:dyDescent="0.3">
      <c r="D1" s="115" t="s">
        <v>3</v>
      </c>
    </row>
    <row r="3" spans="1:7" ht="23.7" customHeight="1" x14ac:dyDescent="0.3">
      <c r="A3" s="249" t="s">
        <v>521</v>
      </c>
      <c r="B3" s="249"/>
      <c r="C3" s="249"/>
      <c r="D3" s="249"/>
      <c r="E3" s="249"/>
      <c r="F3" s="249"/>
      <c r="G3" s="88"/>
    </row>
    <row r="5" spans="1:7" s="114" customFormat="1" ht="51" customHeight="1" x14ac:dyDescent="0.3">
      <c r="A5" s="112" t="s">
        <v>435</v>
      </c>
      <c r="B5" s="113" t="s">
        <v>295</v>
      </c>
      <c r="C5" s="113" t="s">
        <v>461</v>
      </c>
      <c r="D5" s="113" t="s">
        <v>462</v>
      </c>
      <c r="E5" s="113" t="s">
        <v>1</v>
      </c>
      <c r="F5" s="113" t="s">
        <v>2</v>
      </c>
      <c r="G5" s="113" t="s">
        <v>309</v>
      </c>
    </row>
    <row r="6" spans="1:7" ht="39.6" x14ac:dyDescent="0.3">
      <c r="A6" s="89"/>
      <c r="B6" s="90" t="s">
        <v>453</v>
      </c>
      <c r="C6" s="90" t="str">
        <f>График!C6</f>
        <v>Кабельные трассы, линии 35кВ, ВОЛС, молниезащита и заземление ВЭУ</v>
      </c>
      <c r="D6" s="90"/>
      <c r="E6" s="95"/>
      <c r="F6" s="95"/>
      <c r="G6" s="91"/>
    </row>
    <row r="7" spans="1:7" ht="39.6" x14ac:dyDescent="0.3">
      <c r="A7" s="107">
        <v>1</v>
      </c>
      <c r="B7" s="92"/>
      <c r="C7" s="92" t="s">
        <v>509</v>
      </c>
      <c r="D7" s="92" t="s">
        <v>512</v>
      </c>
      <c r="E7" s="110">
        <v>1</v>
      </c>
      <c r="F7" s="110">
        <v>60</v>
      </c>
      <c r="G7" s="92"/>
    </row>
    <row r="8" spans="1:7" ht="154.5" customHeight="1" x14ac:dyDescent="0.3">
      <c r="A8" s="142">
        <f>A7+1</f>
        <v>2</v>
      </c>
      <c r="B8" s="92"/>
      <c r="C8" s="92" t="s">
        <v>510</v>
      </c>
      <c r="D8" s="92" t="s">
        <v>513</v>
      </c>
      <c r="E8" s="110">
        <v>1</v>
      </c>
      <c r="F8" s="110">
        <v>6</v>
      </c>
      <c r="G8" s="92" t="s">
        <v>332</v>
      </c>
    </row>
    <row r="9" spans="1:7" ht="88.35" customHeight="1" x14ac:dyDescent="0.3">
      <c r="A9" s="139">
        <f>A8+1</f>
        <v>3</v>
      </c>
      <c r="B9" s="92"/>
      <c r="C9" s="92" t="s">
        <v>511</v>
      </c>
      <c r="D9" s="92" t="s">
        <v>514</v>
      </c>
      <c r="E9" s="133"/>
      <c r="F9" s="133"/>
      <c r="G9" s="92"/>
    </row>
    <row r="10" spans="1:7" s="94" customFormat="1" ht="243.75" customHeight="1" x14ac:dyDescent="0.3">
      <c r="A10" s="107">
        <f>A9+1</f>
        <v>4</v>
      </c>
      <c r="B10" s="93"/>
      <c r="C10" s="92" t="s">
        <v>480</v>
      </c>
      <c r="D10" s="111" t="s">
        <v>515</v>
      </c>
      <c r="E10" s="96">
        <v>1</v>
      </c>
      <c r="F10" s="96">
        <v>6</v>
      </c>
      <c r="G10" s="93" t="s">
        <v>332</v>
      </c>
    </row>
    <row r="11" spans="1:7" x14ac:dyDescent="0.3">
      <c r="A11" s="89"/>
      <c r="B11" s="90" t="s">
        <v>434</v>
      </c>
      <c r="C11" s="90" t="str">
        <f>График!C11</f>
        <v>Монтаж модуля АСУ</v>
      </c>
      <c r="D11" s="90"/>
      <c r="E11" s="91"/>
      <c r="F11" s="91"/>
      <c r="G11" s="91"/>
    </row>
    <row r="12" spans="1:7" ht="26.4" x14ac:dyDescent="0.3">
      <c r="A12" s="107">
        <f>A10+1</f>
        <v>5</v>
      </c>
      <c r="B12" s="92"/>
      <c r="C12" s="92" t="s">
        <v>437</v>
      </c>
      <c r="D12" s="92" t="s">
        <v>516</v>
      </c>
      <c r="E12" s="110">
        <v>1</v>
      </c>
      <c r="F12" s="110">
        <v>7</v>
      </c>
      <c r="G12" s="110"/>
    </row>
    <row r="13" spans="1:7" ht="26.4" x14ac:dyDescent="0.3">
      <c r="A13" s="107">
        <f>A12</f>
        <v>5</v>
      </c>
      <c r="B13" s="92"/>
      <c r="C13" s="92" t="s">
        <v>438</v>
      </c>
      <c r="D13" s="92" t="s">
        <v>517</v>
      </c>
      <c r="E13" s="110">
        <f>F12+1</f>
        <v>8</v>
      </c>
      <c r="F13" s="110">
        <f>E13+7</f>
        <v>15</v>
      </c>
      <c r="G13" s="110"/>
    </row>
    <row r="14" spans="1:7" ht="26.4" x14ac:dyDescent="0.3">
      <c r="A14" s="107">
        <f t="shared" ref="A14:A16" si="0">A13</f>
        <v>5</v>
      </c>
      <c r="B14" s="92"/>
      <c r="C14" s="92" t="s">
        <v>454</v>
      </c>
      <c r="D14" s="92" t="s">
        <v>518</v>
      </c>
      <c r="E14" s="110">
        <f>F13+1</f>
        <v>16</v>
      </c>
      <c r="F14" s="110">
        <f>E14+3</f>
        <v>19</v>
      </c>
      <c r="G14" s="110"/>
    </row>
    <row r="15" spans="1:7" ht="79.2" x14ac:dyDescent="0.3">
      <c r="A15" s="107">
        <f t="shared" si="0"/>
        <v>5</v>
      </c>
      <c r="B15" s="92"/>
      <c r="C15" s="92" t="s">
        <v>440</v>
      </c>
      <c r="D15" s="103" t="s">
        <v>519</v>
      </c>
      <c r="E15" s="110">
        <f>F14+1</f>
        <v>20</v>
      </c>
      <c r="F15" s="110">
        <f>E15+10</f>
        <v>30</v>
      </c>
      <c r="G15" s="110"/>
    </row>
    <row r="16" spans="1:7" ht="39.6" x14ac:dyDescent="0.3">
      <c r="A16" s="107">
        <f t="shared" si="0"/>
        <v>5</v>
      </c>
      <c r="B16" s="92"/>
      <c r="C16" s="92" t="s">
        <v>439</v>
      </c>
      <c r="D16" s="92" t="s">
        <v>520</v>
      </c>
      <c r="E16" s="110">
        <f>F15+1</f>
        <v>31</v>
      </c>
      <c r="F16" s="110">
        <f>E16+20</f>
        <v>51</v>
      </c>
      <c r="G16" s="110"/>
    </row>
    <row r="17" spans="1:7" x14ac:dyDescent="0.3">
      <c r="A17" s="89"/>
      <c r="B17" s="90" t="s">
        <v>442</v>
      </c>
      <c r="C17" s="90" t="str">
        <f>График!C17</f>
        <v>Создание сетей связи</v>
      </c>
      <c r="D17" s="90"/>
      <c r="E17" s="91"/>
      <c r="F17" s="91"/>
      <c r="G17" s="91"/>
    </row>
    <row r="18" spans="1:7" ht="39.6" x14ac:dyDescent="0.3">
      <c r="A18" s="107">
        <f>A16+1</f>
        <v>6</v>
      </c>
      <c r="B18" s="92"/>
      <c r="C18" s="92" t="s">
        <v>445</v>
      </c>
      <c r="D18" s="92" t="s">
        <v>541</v>
      </c>
      <c r="E18" s="110">
        <v>1</v>
      </c>
      <c r="F18" s="110">
        <v>40</v>
      </c>
      <c r="G18" s="92"/>
    </row>
    <row r="19" spans="1:7" ht="92.4" x14ac:dyDescent="0.3">
      <c r="A19" s="109">
        <f>A18+1</f>
        <v>7</v>
      </c>
      <c r="B19" s="92"/>
      <c r="C19" s="135" t="s">
        <v>486</v>
      </c>
      <c r="D19" s="103" t="s">
        <v>524</v>
      </c>
      <c r="E19" s="110">
        <v>1</v>
      </c>
      <c r="F19" s="110">
        <v>20</v>
      </c>
      <c r="G19" s="92"/>
    </row>
    <row r="20" spans="1:7" ht="92.4" x14ac:dyDescent="0.3">
      <c r="A20" s="109">
        <f t="shared" ref="A20:A22" si="1">A19+1</f>
        <v>8</v>
      </c>
      <c r="B20" s="92"/>
      <c r="C20" s="92" t="s">
        <v>446</v>
      </c>
      <c r="D20" s="103" t="s">
        <v>522</v>
      </c>
      <c r="E20" s="110">
        <v>1</v>
      </c>
      <c r="F20" s="110">
        <v>5</v>
      </c>
      <c r="G20" s="92" t="s">
        <v>433</v>
      </c>
    </row>
    <row r="21" spans="1:7" ht="145.19999999999999" x14ac:dyDescent="0.3">
      <c r="A21" s="109">
        <f t="shared" si="1"/>
        <v>9</v>
      </c>
      <c r="B21" s="93"/>
      <c r="C21" s="93" t="s">
        <v>464</v>
      </c>
      <c r="D21" s="92" t="s">
        <v>523</v>
      </c>
      <c r="E21" s="96">
        <v>1</v>
      </c>
      <c r="F21" s="96">
        <v>30</v>
      </c>
      <c r="G21" s="93"/>
    </row>
    <row r="22" spans="1:7" ht="26.4" x14ac:dyDescent="0.3">
      <c r="A22" s="109">
        <f t="shared" si="1"/>
        <v>10</v>
      </c>
      <c r="B22" s="93"/>
      <c r="C22" s="93" t="s">
        <v>463</v>
      </c>
      <c r="D22" s="138" t="s">
        <v>543</v>
      </c>
      <c r="E22" s="96">
        <v>1</v>
      </c>
      <c r="F22" s="96">
        <v>5</v>
      </c>
      <c r="G22" s="93"/>
    </row>
    <row r="23" spans="1:7" ht="39.6" x14ac:dyDescent="0.3">
      <c r="A23" s="89"/>
      <c r="B23" s="90" t="s">
        <v>443</v>
      </c>
      <c r="C23" s="90" t="str">
        <f>График!C23</f>
        <v>Создание системы СОТИ АССО (включая СПД СОТИ АССО, диспетчерскую и технологическую телефонную связь, КИСУ ПАК "MODES-Terminal")</v>
      </c>
      <c r="D23" s="90"/>
      <c r="E23" s="91"/>
      <c r="F23" s="91"/>
      <c r="G23" s="91"/>
    </row>
    <row r="24" spans="1:7" ht="52.8" x14ac:dyDescent="0.3">
      <c r="A24" s="107">
        <f>A22+1</f>
        <v>11</v>
      </c>
      <c r="B24" s="92"/>
      <c r="C24" s="103" t="s">
        <v>447</v>
      </c>
      <c r="D24" s="103" t="s">
        <v>540</v>
      </c>
      <c r="E24" s="110">
        <v>1</v>
      </c>
      <c r="F24" s="110">
        <v>40</v>
      </c>
      <c r="G24" s="92"/>
    </row>
    <row r="25" spans="1:7" ht="105.6" x14ac:dyDescent="0.3">
      <c r="A25" s="107">
        <f t="shared" ref="A25:A27" si="2">A24+1</f>
        <v>12</v>
      </c>
      <c r="B25" s="92"/>
      <c r="C25" s="136" t="s">
        <v>487</v>
      </c>
      <c r="D25" s="103" t="s">
        <v>525</v>
      </c>
      <c r="E25" s="110">
        <v>1</v>
      </c>
      <c r="F25" s="110">
        <v>20</v>
      </c>
      <c r="G25" s="92"/>
    </row>
    <row r="26" spans="1:7" ht="174.75" customHeight="1" x14ac:dyDescent="0.3">
      <c r="A26" s="107">
        <f t="shared" si="2"/>
        <v>13</v>
      </c>
      <c r="B26" s="93"/>
      <c r="C26" s="104" t="s">
        <v>465</v>
      </c>
      <c r="D26" s="93" t="s">
        <v>526</v>
      </c>
      <c r="E26" s="96">
        <v>1</v>
      </c>
      <c r="F26" s="96">
        <v>30</v>
      </c>
      <c r="G26" s="93"/>
    </row>
    <row r="27" spans="1:7" ht="26.4" x14ac:dyDescent="0.3">
      <c r="A27" s="107">
        <f t="shared" si="2"/>
        <v>14</v>
      </c>
      <c r="B27" s="93"/>
      <c r="C27" s="104" t="str">
        <f>График!C27</f>
        <v>Инструктаж персонала</v>
      </c>
      <c r="D27" s="138" t="s">
        <v>543</v>
      </c>
      <c r="E27" s="96">
        <v>1</v>
      </c>
      <c r="F27" s="96">
        <v>5</v>
      </c>
      <c r="G27" s="93"/>
    </row>
    <row r="28" spans="1:7" ht="33" customHeight="1" x14ac:dyDescent="0.3">
      <c r="A28" s="89"/>
      <c r="B28" s="90" t="s">
        <v>151</v>
      </c>
      <c r="C28" s="90" t="str">
        <f>График!C28</f>
        <v>Создание системы АИИС КУЭ (по Технорабочему проекту, выдаваемому в производство работ)</v>
      </c>
      <c r="D28" s="90"/>
      <c r="E28" s="91"/>
      <c r="F28" s="91"/>
      <c r="G28" s="91"/>
    </row>
    <row r="29" spans="1:7" s="94" customFormat="1" ht="39.6" x14ac:dyDescent="0.3">
      <c r="A29" s="109">
        <f>A27+1</f>
        <v>15</v>
      </c>
      <c r="B29" s="93"/>
      <c r="C29" s="92" t="s">
        <v>125</v>
      </c>
      <c r="D29" s="92" t="s">
        <v>539</v>
      </c>
      <c r="E29" s="110">
        <v>1</v>
      </c>
      <c r="F29" s="110">
        <v>40</v>
      </c>
      <c r="G29" s="92"/>
    </row>
    <row r="30" spans="1:7" s="94" customFormat="1" ht="92.4" x14ac:dyDescent="0.3">
      <c r="A30" s="109">
        <f>A29+1</f>
        <v>16</v>
      </c>
      <c r="B30" s="93"/>
      <c r="C30" s="135" t="s">
        <v>488</v>
      </c>
      <c r="D30" s="103" t="s">
        <v>529</v>
      </c>
      <c r="E30" s="110">
        <v>1</v>
      </c>
      <c r="F30" s="110">
        <v>20</v>
      </c>
      <c r="G30" s="92"/>
    </row>
    <row r="31" spans="1:7" s="94" customFormat="1" ht="92.4" x14ac:dyDescent="0.3">
      <c r="A31" s="109">
        <f>A30+1</f>
        <v>17</v>
      </c>
      <c r="B31" s="93"/>
      <c r="C31" s="93" t="s">
        <v>466</v>
      </c>
      <c r="D31" s="93" t="s">
        <v>528</v>
      </c>
      <c r="E31" s="96">
        <v>1</v>
      </c>
      <c r="F31" s="96">
        <v>30</v>
      </c>
      <c r="G31" s="93"/>
    </row>
    <row r="32" spans="1:7" s="94" customFormat="1" ht="52.8" x14ac:dyDescent="0.3">
      <c r="A32" s="109">
        <f>A31+1</f>
        <v>18</v>
      </c>
      <c r="B32" s="93"/>
      <c r="C32" s="93" t="s">
        <v>441</v>
      </c>
      <c r="D32" s="93" t="s">
        <v>530</v>
      </c>
      <c r="E32" s="96">
        <v>1</v>
      </c>
      <c r="F32" s="96">
        <v>30</v>
      </c>
      <c r="G32" s="93"/>
    </row>
    <row r="33" spans="1:7" s="94" customFormat="1" ht="184.8" x14ac:dyDescent="0.3">
      <c r="A33" s="109">
        <f>A32+1</f>
        <v>19</v>
      </c>
      <c r="B33" s="93"/>
      <c r="C33" s="93" t="s">
        <v>339</v>
      </c>
      <c r="D33" s="93" t="s">
        <v>531</v>
      </c>
      <c r="E33" s="96">
        <v>1</v>
      </c>
      <c r="F33" s="96">
        <v>110</v>
      </c>
      <c r="G33" s="96"/>
    </row>
    <row r="34" spans="1:7" s="94" customFormat="1" ht="26.4" x14ac:dyDescent="0.3">
      <c r="A34" s="109">
        <f>A33+1</f>
        <v>20</v>
      </c>
      <c r="B34" s="93"/>
      <c r="C34" s="93" t="str">
        <f>График!C34</f>
        <v>Инструктаж персонала</v>
      </c>
      <c r="D34" s="138" t="s">
        <v>543</v>
      </c>
      <c r="E34" s="96">
        <v>1</v>
      </c>
      <c r="F34" s="96">
        <v>5</v>
      </c>
      <c r="G34" s="96"/>
    </row>
    <row r="35" spans="1:7" x14ac:dyDescent="0.3">
      <c r="A35" s="89"/>
      <c r="B35" s="90" t="s">
        <v>152</v>
      </c>
      <c r="C35" s="90" t="str">
        <f>График!C35</f>
        <v>Создание системы АСУТП</v>
      </c>
      <c r="D35" s="90"/>
      <c r="E35" s="91"/>
      <c r="F35" s="91"/>
      <c r="G35" s="91"/>
    </row>
    <row r="36" spans="1:7" x14ac:dyDescent="0.3">
      <c r="A36" s="107">
        <f>A34+1</f>
        <v>21</v>
      </c>
      <c r="B36" s="92"/>
      <c r="C36" s="92" t="s">
        <v>473</v>
      </c>
      <c r="D36" s="92" t="s">
        <v>542</v>
      </c>
      <c r="E36" s="110">
        <v>1</v>
      </c>
      <c r="F36" s="110">
        <v>30</v>
      </c>
      <c r="G36" s="92"/>
    </row>
    <row r="37" spans="1:7" ht="145.19999999999999" x14ac:dyDescent="0.3">
      <c r="A37" s="107">
        <f>A36+1</f>
        <v>22</v>
      </c>
      <c r="B37" s="92"/>
      <c r="C37" s="92" t="s">
        <v>467</v>
      </c>
      <c r="D37" s="92" t="s">
        <v>532</v>
      </c>
      <c r="E37" s="110">
        <v>1</v>
      </c>
      <c r="F37" s="110">
        <v>20</v>
      </c>
      <c r="G37" s="92"/>
    </row>
    <row r="38" spans="1:7" ht="180" customHeight="1" x14ac:dyDescent="0.3">
      <c r="A38" s="107">
        <f>A37+1</f>
        <v>23</v>
      </c>
      <c r="B38" s="92"/>
      <c r="C38" s="92" t="s">
        <v>468</v>
      </c>
      <c r="D38" s="92" t="s">
        <v>533</v>
      </c>
      <c r="E38" s="110">
        <v>1</v>
      </c>
      <c r="F38" s="110">
        <v>30</v>
      </c>
      <c r="G38" s="92"/>
    </row>
    <row r="39" spans="1:7" ht="39.6" x14ac:dyDescent="0.3">
      <c r="A39" s="102"/>
      <c r="B39" s="90" t="s">
        <v>150</v>
      </c>
      <c r="C39" s="90" t="str">
        <f>График!C39</f>
        <v>Монтаж и пуско-наладка систем охранно-пожарной сигнализации, СОУЭ, СКУД, отпугивателей птиц и охранному телевизионному наблюдению ВЭС</v>
      </c>
      <c r="D39" s="90"/>
      <c r="E39" s="91"/>
      <c r="F39" s="91"/>
      <c r="G39" s="91"/>
    </row>
    <row r="40" spans="1:7" s="94" customFormat="1" ht="39.6" x14ac:dyDescent="0.3">
      <c r="A40" s="109">
        <f>A38+1</f>
        <v>24</v>
      </c>
      <c r="B40" s="93"/>
      <c r="C40" s="104" t="s">
        <v>505</v>
      </c>
      <c r="D40" s="93" t="s">
        <v>538</v>
      </c>
      <c r="E40" s="96">
        <v>1</v>
      </c>
      <c r="F40" s="96">
        <v>40</v>
      </c>
      <c r="G40" s="93"/>
    </row>
    <row r="41" spans="1:7" s="94" customFormat="1" ht="105.6" x14ac:dyDescent="0.3">
      <c r="A41" s="109">
        <f>A40+1</f>
        <v>25</v>
      </c>
      <c r="B41" s="93"/>
      <c r="C41" s="135" t="s">
        <v>534</v>
      </c>
      <c r="D41" s="137" t="s">
        <v>535</v>
      </c>
      <c r="E41" s="96">
        <v>1</v>
      </c>
      <c r="F41" s="96">
        <v>20</v>
      </c>
      <c r="G41" s="93"/>
    </row>
    <row r="42" spans="1:7" s="94" customFormat="1" ht="118.8" x14ac:dyDescent="0.3">
      <c r="A42" s="109">
        <f>A41+1</f>
        <v>26</v>
      </c>
      <c r="B42" s="93"/>
      <c r="C42" s="93" t="s">
        <v>475</v>
      </c>
      <c r="D42" s="137" t="s">
        <v>536</v>
      </c>
      <c r="E42" s="110">
        <v>1</v>
      </c>
      <c r="F42" s="110">
        <v>5</v>
      </c>
      <c r="G42" s="92" t="s">
        <v>433</v>
      </c>
    </row>
    <row r="43" spans="1:7" s="94" customFormat="1" ht="132" x14ac:dyDescent="0.3">
      <c r="A43" s="109">
        <f>A42+1</f>
        <v>27</v>
      </c>
      <c r="B43" s="93"/>
      <c r="C43" s="93" t="s">
        <v>476</v>
      </c>
      <c r="D43" s="93" t="s">
        <v>537</v>
      </c>
      <c r="E43" s="96">
        <v>1</v>
      </c>
      <c r="F43" s="96">
        <v>30</v>
      </c>
      <c r="G43" s="93"/>
    </row>
    <row r="44" spans="1:7" s="94" customFormat="1" ht="26.4" x14ac:dyDescent="0.3">
      <c r="A44" s="109">
        <f t="shared" ref="A44" si="3">A43+1</f>
        <v>28</v>
      </c>
      <c r="B44" s="93"/>
      <c r="C44" s="93" t="s">
        <v>463</v>
      </c>
      <c r="D44" s="138" t="s">
        <v>543</v>
      </c>
      <c r="E44" s="96">
        <v>1</v>
      </c>
      <c r="F44" s="96">
        <v>5</v>
      </c>
      <c r="G44" s="93"/>
    </row>
    <row r="45" spans="1:7" x14ac:dyDescent="0.3">
      <c r="A45" s="89"/>
      <c r="B45" s="90" t="s">
        <v>434</v>
      </c>
      <c r="C45" s="90" t="str">
        <f>График!C45</f>
        <v>Монтаж и пуско-наладка ОПРЧ</v>
      </c>
      <c r="D45" s="90"/>
      <c r="E45" s="91"/>
      <c r="F45" s="91"/>
      <c r="G45" s="91"/>
    </row>
    <row r="46" spans="1:7" ht="52.8" x14ac:dyDescent="0.3">
      <c r="A46" s="107">
        <f>A44+1</f>
        <v>29</v>
      </c>
      <c r="B46" s="92"/>
      <c r="C46" s="92" t="s">
        <v>469</v>
      </c>
      <c r="D46" s="92" t="s">
        <v>544</v>
      </c>
      <c r="E46" s="110">
        <v>1</v>
      </c>
      <c r="F46" s="110">
        <v>40</v>
      </c>
      <c r="G46" s="92"/>
    </row>
    <row r="47" spans="1:7" ht="105.6" x14ac:dyDescent="0.3">
      <c r="A47" s="107">
        <f>A46+1</f>
        <v>30</v>
      </c>
      <c r="B47" s="92"/>
      <c r="C47" s="92" t="s">
        <v>470</v>
      </c>
      <c r="D47" s="103" t="s">
        <v>546</v>
      </c>
      <c r="E47" s="110">
        <v>1</v>
      </c>
      <c r="F47" s="110">
        <v>20</v>
      </c>
      <c r="G47" s="92"/>
    </row>
    <row r="48" spans="1:7" ht="66" x14ac:dyDescent="0.3">
      <c r="A48" s="109">
        <f t="shared" ref="A48:A49" si="4">A47+1</f>
        <v>31</v>
      </c>
      <c r="B48" s="92"/>
      <c r="C48" s="92" t="s">
        <v>471</v>
      </c>
      <c r="D48" s="92" t="s">
        <v>545</v>
      </c>
      <c r="E48" s="110">
        <v>1</v>
      </c>
      <c r="F48" s="110">
        <v>20</v>
      </c>
      <c r="G48" s="92"/>
    </row>
    <row r="49" spans="1:7" s="94" customFormat="1" ht="26.4" x14ac:dyDescent="0.3">
      <c r="A49" s="109">
        <f t="shared" si="4"/>
        <v>32</v>
      </c>
      <c r="B49" s="93"/>
      <c r="C49" s="93" t="s">
        <v>463</v>
      </c>
      <c r="D49" s="138" t="s">
        <v>543</v>
      </c>
      <c r="E49" s="96">
        <v>1</v>
      </c>
      <c r="F49" s="96">
        <v>5</v>
      </c>
      <c r="G49" s="93"/>
    </row>
    <row r="50" spans="1:7" x14ac:dyDescent="0.3">
      <c r="A50" s="89"/>
      <c r="B50" s="95" t="s">
        <v>13</v>
      </c>
      <c r="C50" s="90" t="str">
        <f>График!C50</f>
        <v>Интеграция систем ВЭС с ЦСТИ (Дельта/8) ПАО «Фортум»</v>
      </c>
      <c r="D50" s="90"/>
      <c r="E50" s="91"/>
      <c r="F50" s="91"/>
      <c r="G50" s="91"/>
    </row>
    <row r="51" spans="1:7" ht="271.95" customHeight="1" x14ac:dyDescent="0.3">
      <c r="A51" s="109">
        <f>A49+1</f>
        <v>33</v>
      </c>
      <c r="B51" s="92"/>
      <c r="C51" s="92" t="s">
        <v>335</v>
      </c>
      <c r="D51" s="92" t="s">
        <v>547</v>
      </c>
      <c r="E51" s="110">
        <v>1</v>
      </c>
      <c r="F51" s="110">
        <v>30</v>
      </c>
      <c r="G51" s="92"/>
    </row>
    <row r="52" spans="1:7" x14ac:dyDescent="0.3">
      <c r="A52" s="107">
        <f>A51+1</f>
        <v>34</v>
      </c>
      <c r="B52" s="92"/>
      <c r="C52" s="92" t="s">
        <v>327</v>
      </c>
      <c r="D52" s="92" t="s">
        <v>327</v>
      </c>
      <c r="E52" s="110">
        <v>1</v>
      </c>
      <c r="F52" s="110">
        <v>40</v>
      </c>
      <c r="G52" s="92"/>
    </row>
    <row r="53" spans="1:7" ht="92.4" x14ac:dyDescent="0.3">
      <c r="A53" s="107">
        <f t="shared" ref="A53:A54" si="5">A52+1</f>
        <v>35</v>
      </c>
      <c r="B53" s="92"/>
      <c r="C53" s="92" t="s">
        <v>472</v>
      </c>
      <c r="D53" s="92" t="s">
        <v>548</v>
      </c>
      <c r="E53" s="110">
        <v>1</v>
      </c>
      <c r="F53" s="110">
        <v>40</v>
      </c>
      <c r="G53" s="92"/>
    </row>
    <row r="54" spans="1:7" s="94" customFormat="1" ht="26.4" x14ac:dyDescent="0.3">
      <c r="A54" s="107">
        <f t="shared" si="5"/>
        <v>36</v>
      </c>
      <c r="B54" s="93"/>
      <c r="C54" s="93" t="s">
        <v>463</v>
      </c>
      <c r="D54" s="138" t="s">
        <v>543</v>
      </c>
      <c r="E54" s="96">
        <v>1</v>
      </c>
      <c r="F54" s="96">
        <v>5</v>
      </c>
      <c r="G54" s="93"/>
    </row>
    <row r="55" spans="1:7" ht="17.25" customHeight="1" x14ac:dyDescent="0.3">
      <c r="A55" s="89"/>
      <c r="B55" s="95" t="s">
        <v>13</v>
      </c>
      <c r="C55" s="90" t="str">
        <f>График!C55</f>
        <v>Пусконаладочные работ</v>
      </c>
      <c r="D55" s="90"/>
      <c r="E55" s="91"/>
      <c r="F55" s="91"/>
      <c r="G55" s="91"/>
    </row>
    <row r="56" spans="1:7" x14ac:dyDescent="0.3">
      <c r="A56" s="97"/>
      <c r="B56" s="98" t="s">
        <v>13</v>
      </c>
      <c r="C56" s="99" t="str">
        <f>График!C56</f>
        <v>Подготовительные работы</v>
      </c>
      <c r="D56" s="99"/>
      <c r="E56" s="100"/>
      <c r="F56" s="100"/>
      <c r="G56" s="100"/>
    </row>
    <row r="57" spans="1:7" ht="120.75" customHeight="1" x14ac:dyDescent="0.3">
      <c r="A57" s="256">
        <f>A54+1</f>
        <v>37</v>
      </c>
      <c r="B57" s="259"/>
      <c r="C57" s="101" t="str">
        <f>График!C57</f>
        <v>Подготовка и согласование перечня документации, программ (индивидуальных испытаний, измерении, постановки под напряжение оборудования и т.д.) необходимой для проведения ПНР и сдачи объекта в эксплуатацию</v>
      </c>
      <c r="D57" s="264" t="s">
        <v>551</v>
      </c>
      <c r="E57" s="250">
        <v>1</v>
      </c>
      <c r="F57" s="252">
        <v>30</v>
      </c>
      <c r="G57" s="267"/>
    </row>
    <row r="58" spans="1:7" ht="120.75" customHeight="1" x14ac:dyDescent="0.3">
      <c r="A58" s="257"/>
      <c r="B58" s="260"/>
      <c r="C58" s="101" t="str">
        <f>График!C58</f>
        <v>Разработка (на основании согласованного перечня документации) и согласование документации и программ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2х25 МВт</v>
      </c>
      <c r="D58" s="276"/>
      <c r="E58" s="251"/>
      <c r="F58" s="253"/>
      <c r="G58" s="268"/>
    </row>
    <row r="59" spans="1:7" ht="120.75" customHeight="1" x14ac:dyDescent="0.3">
      <c r="A59" s="258"/>
      <c r="B59" s="261"/>
      <c r="C59" s="101" t="str">
        <f>График!C59</f>
        <v>Разработка и согласование графика проведения: индивидуальных и функциональных испытаний, измерений, постановки под напряжение оборудования, временных схем, пробных пусков, комплексного опробования и аттестации мощности УВЭС 2х25 МВт</v>
      </c>
      <c r="D59" s="277"/>
      <c r="E59" s="251"/>
      <c r="F59" s="253"/>
      <c r="G59" s="270"/>
    </row>
    <row r="60" spans="1:7" ht="26.4" x14ac:dyDescent="0.3">
      <c r="A60" s="97"/>
      <c r="B60" s="98" t="s">
        <v>13</v>
      </c>
      <c r="C60" s="99" t="str">
        <f>График!C60</f>
        <v>Разработка и согласование эксплуатационной документации</v>
      </c>
      <c r="D60" s="99"/>
      <c r="E60" s="100"/>
      <c r="F60" s="100"/>
      <c r="G60" s="100"/>
    </row>
    <row r="61" spans="1:7" ht="39.75" customHeight="1" x14ac:dyDescent="0.3">
      <c r="A61" s="256">
        <f>A57+1</f>
        <v>38</v>
      </c>
      <c r="B61" s="259"/>
      <c r="C61" s="101" t="str">
        <f>График!C61</f>
        <v>Подготовка и согласование с Заказчиком перечня эксплуатационной документации</v>
      </c>
      <c r="D61" s="273" t="s">
        <v>456</v>
      </c>
      <c r="E61" s="250">
        <v>1</v>
      </c>
      <c r="F61" s="250">
        <v>30</v>
      </c>
      <c r="G61" s="267"/>
    </row>
    <row r="62" spans="1:7" ht="39.75" customHeight="1" x14ac:dyDescent="0.3">
      <c r="A62" s="258"/>
      <c r="B62" s="261"/>
      <c r="C62" s="101" t="str">
        <f>График!C62</f>
        <v>Подготовка и согласование пакета эксплуатационной документации и эксплуатационных схем</v>
      </c>
      <c r="D62" s="274"/>
      <c r="E62" s="251"/>
      <c r="F62" s="251"/>
      <c r="G62" s="270"/>
    </row>
    <row r="63" spans="1:7" x14ac:dyDescent="0.3">
      <c r="A63" s="97"/>
      <c r="B63" s="98" t="s">
        <v>13</v>
      </c>
      <c r="C63" s="99" t="str">
        <f>График!C63</f>
        <v>Проведение испытаний и наладки оборудования</v>
      </c>
      <c r="D63" s="99"/>
      <c r="E63" s="100"/>
      <c r="F63" s="100"/>
      <c r="G63" s="100"/>
    </row>
    <row r="64" spans="1:7" ht="330.75" customHeight="1" x14ac:dyDescent="0.3">
      <c r="A64" s="107">
        <f>A61+1</f>
        <v>39</v>
      </c>
      <c r="B64" s="110"/>
      <c r="C64" s="101" t="str">
        <f>График!C64</f>
        <v xml:space="preserve">Проведение индивидуальных и функциональных испытаний оборудования и систем при участии шеф-инженеров поставщиков оборудования с оформлением актов индивидуальных и функциональных испытаний оборудования УВЭС 2х25 МВт. В том числе приемка оборудования ВЭУ и всего оборудования УВЭС 2х25МВт из монтажа, контроль проведения индивидуальных испытаний, проводимых ПСД на УВЭС 2х25МВт МВт и координация взаимодейстия ПСД и шеф-инженеров поставщиков оборудования. Участие в проведении холостой прокрутки (статические испытания) ВЭУ. </v>
      </c>
      <c r="D64" s="101" t="s">
        <v>457</v>
      </c>
      <c r="E64" s="106">
        <v>1</v>
      </c>
      <c r="F64" s="108">
        <v>30</v>
      </c>
      <c r="G64" s="96"/>
    </row>
    <row r="65" spans="1:7" ht="26.4" x14ac:dyDescent="0.3">
      <c r="A65" s="107">
        <f>A64+1</f>
        <v>40</v>
      </c>
      <c r="B65" s="110"/>
      <c r="C65" s="101" t="str">
        <f>График!C65</f>
        <v>Динамическая наладка (прокрутки) ВЭУ. Синхронизация с сетью</v>
      </c>
      <c r="D65" s="101" t="s">
        <v>458</v>
      </c>
      <c r="E65" s="106">
        <v>1</v>
      </c>
      <c r="F65" s="106">
        <v>30</v>
      </c>
      <c r="G65" s="96"/>
    </row>
    <row r="66" spans="1:7" x14ac:dyDescent="0.3">
      <c r="A66" s="97"/>
      <c r="B66" s="98" t="s">
        <v>13</v>
      </c>
      <c r="C66" s="99" t="str">
        <f>График!C66</f>
        <v>Проведения Комплексной наладки ВЭС</v>
      </c>
      <c r="D66" s="99"/>
      <c r="E66" s="100"/>
      <c r="F66" s="100"/>
      <c r="G66" s="100"/>
    </row>
    <row r="67" spans="1:7" ht="78.75" customHeight="1" x14ac:dyDescent="0.3">
      <c r="A67" s="251">
        <f>A65+1</f>
        <v>41</v>
      </c>
      <c r="B67" s="255"/>
      <c r="C67" s="101" t="str">
        <f>График!C67</f>
        <v>Участие в проведении комплексного опробования и аттестации мощности (при участии Заказчика и представителей Поставщика ВЭУ), всего оборудования входящего в состав комплекса, но не ограничиваясь: КИП, генератора и вспомогательного оборудования ВЭУ, кабельные линии 35кВ, КРУ-35кВ, ПС-110/35кВ, СОПТ, РУ-0,4кВ, РЗА, АСУ ТП, ОПС и видеонаблюдение, сети связь, АИИСКУЭ, СОТИАССО и контрольных испытаний на подтверждение эксплуатационных показателей с последующим оформлением акта передачи оборудования в эксплуатацию</v>
      </c>
      <c r="D67" s="275" t="s">
        <v>460</v>
      </c>
      <c r="E67" s="250">
        <v>1</v>
      </c>
      <c r="F67" s="250">
        <v>14</v>
      </c>
      <c r="G67" s="271"/>
    </row>
    <row r="68" spans="1:7" ht="72" customHeight="1" x14ac:dyDescent="0.3">
      <c r="A68" s="251"/>
      <c r="B68" s="255"/>
      <c r="C68" s="101" t="str">
        <f>График!C68</f>
        <v>Корректировка эксплуатационной документации</v>
      </c>
      <c r="D68" s="275"/>
      <c r="E68" s="250"/>
      <c r="F68" s="250"/>
      <c r="G68" s="272"/>
    </row>
    <row r="69" spans="1:7" ht="72" customHeight="1" x14ac:dyDescent="0.3">
      <c r="A69" s="251"/>
      <c r="B69" s="255"/>
      <c r="C69" s="101" t="str">
        <f>График!C69</f>
        <v>Подготовка и сдача полного комплекта исполнительной документации, на выполненные объемы работ в соответствии с действующими НД РФ.</v>
      </c>
      <c r="D69" s="275"/>
      <c r="E69" s="250"/>
      <c r="F69" s="250"/>
      <c r="G69" s="105"/>
    </row>
    <row r="70" spans="1:7" x14ac:dyDescent="0.3">
      <c r="C70" s="65"/>
      <c r="D70" s="65"/>
    </row>
    <row r="71" spans="1:7" x14ac:dyDescent="0.3">
      <c r="C71" s="65"/>
      <c r="D71" s="65"/>
    </row>
    <row r="72" spans="1:7" x14ac:dyDescent="0.3">
      <c r="C72" s="65"/>
      <c r="D72" s="65"/>
    </row>
    <row r="73" spans="1:7" x14ac:dyDescent="0.3">
      <c r="C73" s="65"/>
      <c r="D73" s="65"/>
    </row>
  </sheetData>
  <mergeCells count="19">
    <mergeCell ref="A3:F3"/>
    <mergeCell ref="A57:A59"/>
    <mergeCell ref="B57:B59"/>
    <mergeCell ref="D57:D59"/>
    <mergeCell ref="E57:E59"/>
    <mergeCell ref="F57:F59"/>
    <mergeCell ref="G67:G68"/>
    <mergeCell ref="G57:G59"/>
    <mergeCell ref="A61:A62"/>
    <mergeCell ref="B61:B62"/>
    <mergeCell ref="D61:D62"/>
    <mergeCell ref="E61:E62"/>
    <mergeCell ref="F61:F62"/>
    <mergeCell ref="G61:G62"/>
    <mergeCell ref="A67:A69"/>
    <mergeCell ref="B67:B69"/>
    <mergeCell ref="D67:D69"/>
    <mergeCell ref="E67:E69"/>
    <mergeCell ref="F67:F69"/>
  </mergeCells>
  <pageMargins left="0.70866141732283472" right="0.70866141732283472" top="0.74803149606299213" bottom="0.74803149606299213" header="0.31496062992125984" footer="0.31496062992125984"/>
  <pageSetup paperSize="9" scale="45" fitToHeight="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E84"/>
  <sheetViews>
    <sheetView zoomScale="85" zoomScaleNormal="85" workbookViewId="0">
      <pane ySplit="2" topLeftCell="A3" activePane="bottomLeft" state="frozen"/>
      <selection pane="bottomLeft" activeCell="A55" sqref="A55"/>
    </sheetView>
  </sheetViews>
  <sheetFormatPr defaultColWidth="9.109375" defaultRowHeight="14.4" x14ac:dyDescent="0.3"/>
  <cols>
    <col min="1" max="1" width="19.44140625" style="132" customWidth="1"/>
    <col min="2" max="2" width="29.33203125" style="118" customWidth="1"/>
    <col min="3" max="3" width="44.88671875" style="118" customWidth="1"/>
    <col min="4" max="4" width="101.6640625" style="118" customWidth="1"/>
    <col min="5" max="5" width="15.44140625" style="118" customWidth="1"/>
    <col min="6" max="16384" width="9.109375" style="118"/>
  </cols>
  <sheetData>
    <row r="2" spans="1:5" ht="26.4" x14ac:dyDescent="0.3">
      <c r="A2" s="116" t="s">
        <v>435</v>
      </c>
      <c r="B2" s="117" t="s">
        <v>295</v>
      </c>
      <c r="C2" s="117" t="s">
        <v>461</v>
      </c>
      <c r="D2" s="117" t="s">
        <v>462</v>
      </c>
      <c r="E2" s="117" t="s">
        <v>507</v>
      </c>
    </row>
    <row r="3" spans="1:5" ht="39.6" x14ac:dyDescent="0.3">
      <c r="A3" s="119"/>
      <c r="B3" s="120" t="s">
        <v>453</v>
      </c>
      <c r="C3" s="120" t="s">
        <v>478</v>
      </c>
      <c r="D3" s="120"/>
      <c r="E3" s="121"/>
    </row>
    <row r="4" spans="1:5" ht="39.6" x14ac:dyDescent="0.3">
      <c r="A4" s="148">
        <v>1</v>
      </c>
      <c r="B4" s="122"/>
      <c r="C4" s="122" t="s">
        <v>22</v>
      </c>
      <c r="D4" s="122" t="s">
        <v>512</v>
      </c>
      <c r="E4" s="123"/>
    </row>
    <row r="5" spans="1:5" x14ac:dyDescent="0.3">
      <c r="A5" s="124" t="s">
        <v>489</v>
      </c>
      <c r="B5" s="103"/>
      <c r="C5" s="103" t="s">
        <v>490</v>
      </c>
      <c r="D5" s="103"/>
      <c r="E5" s="125">
        <v>100</v>
      </c>
    </row>
    <row r="6" spans="1:5" x14ac:dyDescent="0.3">
      <c r="A6" s="124" t="s">
        <v>491</v>
      </c>
      <c r="B6" s="103"/>
      <c r="C6" s="103" t="s">
        <v>492</v>
      </c>
      <c r="D6" s="103"/>
      <c r="E6" s="125">
        <v>100</v>
      </c>
    </row>
    <row r="7" spans="1:5" x14ac:dyDescent="0.3">
      <c r="A7" s="124" t="s">
        <v>493</v>
      </c>
      <c r="B7" s="103"/>
      <c r="C7" s="103" t="s">
        <v>494</v>
      </c>
      <c r="D7" s="103"/>
      <c r="E7" s="125">
        <v>100</v>
      </c>
    </row>
    <row r="8" spans="1:5" ht="158.4" x14ac:dyDescent="0.3">
      <c r="A8" s="154">
        <f>A4+1</f>
        <v>2</v>
      </c>
      <c r="B8" s="146"/>
      <c r="C8" s="122" t="s">
        <v>479</v>
      </c>
      <c r="D8" s="122" t="s">
        <v>513</v>
      </c>
      <c r="E8" s="147"/>
    </row>
    <row r="9" spans="1:5" s="128" customFormat="1" x14ac:dyDescent="0.3">
      <c r="A9" s="124" t="s">
        <v>495</v>
      </c>
      <c r="B9" s="103"/>
      <c r="C9" s="103" t="s">
        <v>490</v>
      </c>
      <c r="D9" s="103"/>
      <c r="E9" s="125">
        <v>200</v>
      </c>
    </row>
    <row r="10" spans="1:5" s="128" customFormat="1" x14ac:dyDescent="0.3">
      <c r="A10" s="124" t="s">
        <v>496</v>
      </c>
      <c r="B10" s="103"/>
      <c r="C10" s="103" t="s">
        <v>492</v>
      </c>
      <c r="D10" s="103"/>
      <c r="E10" s="125">
        <v>200</v>
      </c>
    </row>
    <row r="11" spans="1:5" s="128" customFormat="1" x14ac:dyDescent="0.3">
      <c r="A11" s="124" t="s">
        <v>497</v>
      </c>
      <c r="B11" s="103"/>
      <c r="C11" s="103" t="s">
        <v>494</v>
      </c>
      <c r="D11" s="103"/>
      <c r="E11" s="125">
        <v>200</v>
      </c>
    </row>
    <row r="12" spans="1:5" ht="92.4" x14ac:dyDescent="0.3">
      <c r="A12" s="154">
        <f>A8+1</f>
        <v>3</v>
      </c>
      <c r="B12" s="146"/>
      <c r="C12" s="122" t="s">
        <v>511</v>
      </c>
      <c r="D12" s="122" t="s">
        <v>514</v>
      </c>
      <c r="E12" s="147"/>
    </row>
    <row r="13" spans="1:5" x14ac:dyDescent="0.3">
      <c r="A13" s="124" t="s">
        <v>498</v>
      </c>
      <c r="B13" s="103"/>
      <c r="C13" s="103" t="s">
        <v>490</v>
      </c>
      <c r="D13" s="103"/>
      <c r="E13" s="125">
        <v>200</v>
      </c>
    </row>
    <row r="14" spans="1:5" x14ac:dyDescent="0.3">
      <c r="A14" s="124" t="s">
        <v>499</v>
      </c>
      <c r="B14" s="103"/>
      <c r="C14" s="103" t="s">
        <v>492</v>
      </c>
      <c r="D14" s="103"/>
      <c r="E14" s="125">
        <v>200</v>
      </c>
    </row>
    <row r="15" spans="1:5" x14ac:dyDescent="0.3">
      <c r="A15" s="124" t="s">
        <v>342</v>
      </c>
      <c r="B15" s="103"/>
      <c r="C15" s="103" t="s">
        <v>494</v>
      </c>
      <c r="D15" s="103"/>
      <c r="E15" s="125">
        <v>200</v>
      </c>
    </row>
    <row r="16" spans="1:5" ht="237.6" x14ac:dyDescent="0.3">
      <c r="A16" s="154">
        <f>A12+1</f>
        <v>4</v>
      </c>
      <c r="B16" s="122"/>
      <c r="C16" s="122" t="s">
        <v>480</v>
      </c>
      <c r="D16" s="122" t="s">
        <v>515</v>
      </c>
      <c r="E16" s="123"/>
    </row>
    <row r="17" spans="1:5" x14ac:dyDescent="0.3">
      <c r="A17" s="124" t="s">
        <v>347</v>
      </c>
      <c r="B17" s="104"/>
      <c r="C17" s="103" t="s">
        <v>490</v>
      </c>
      <c r="D17" s="103"/>
      <c r="E17" s="125">
        <v>300</v>
      </c>
    </row>
    <row r="18" spans="1:5" x14ac:dyDescent="0.3">
      <c r="A18" s="124" t="s">
        <v>348</v>
      </c>
      <c r="B18" s="104"/>
      <c r="C18" s="103" t="s">
        <v>492</v>
      </c>
      <c r="D18" s="103"/>
      <c r="E18" s="125">
        <v>300</v>
      </c>
    </row>
    <row r="19" spans="1:5" x14ac:dyDescent="0.3">
      <c r="A19" s="124" t="s">
        <v>349</v>
      </c>
      <c r="B19" s="104"/>
      <c r="C19" s="103" t="s">
        <v>494</v>
      </c>
      <c r="D19" s="103"/>
      <c r="E19" s="125">
        <v>300</v>
      </c>
    </row>
    <row r="20" spans="1:5" x14ac:dyDescent="0.3">
      <c r="A20" s="119"/>
      <c r="B20" s="120" t="s">
        <v>434</v>
      </c>
      <c r="C20" s="120" t="s">
        <v>408</v>
      </c>
      <c r="D20" s="120"/>
      <c r="E20" s="126"/>
    </row>
    <row r="21" spans="1:5" ht="26.4" x14ac:dyDescent="0.3">
      <c r="A21" s="154">
        <f>A16+1</f>
        <v>5</v>
      </c>
      <c r="B21" s="122"/>
      <c r="C21" s="122" t="s">
        <v>437</v>
      </c>
      <c r="D21" s="122" t="s">
        <v>516</v>
      </c>
      <c r="E21" s="123">
        <v>50</v>
      </c>
    </row>
    <row r="22" spans="1:5" ht="26.4" x14ac:dyDescent="0.3">
      <c r="A22" s="148">
        <f>A21</f>
        <v>5</v>
      </c>
      <c r="B22" s="122"/>
      <c r="C22" s="122" t="s">
        <v>438</v>
      </c>
      <c r="D22" s="122" t="s">
        <v>517</v>
      </c>
      <c r="E22" s="123">
        <v>250</v>
      </c>
    </row>
    <row r="23" spans="1:5" ht="26.4" x14ac:dyDescent="0.3">
      <c r="A23" s="148">
        <f t="shared" ref="A23:A25" si="0">A22</f>
        <v>5</v>
      </c>
      <c r="B23" s="122"/>
      <c r="C23" s="122" t="s">
        <v>454</v>
      </c>
      <c r="D23" s="122" t="s">
        <v>518</v>
      </c>
      <c r="E23" s="123">
        <v>220</v>
      </c>
    </row>
    <row r="24" spans="1:5" ht="79.2" x14ac:dyDescent="0.3">
      <c r="A24" s="148">
        <f t="shared" si="0"/>
        <v>5</v>
      </c>
      <c r="B24" s="122"/>
      <c r="C24" s="122" t="s">
        <v>440</v>
      </c>
      <c r="D24" s="122" t="s">
        <v>519</v>
      </c>
      <c r="E24" s="123">
        <v>15</v>
      </c>
    </row>
    <row r="25" spans="1:5" ht="39.6" x14ac:dyDescent="0.3">
      <c r="A25" s="148">
        <f t="shared" si="0"/>
        <v>5</v>
      </c>
      <c r="B25" s="122"/>
      <c r="C25" s="122" t="s">
        <v>439</v>
      </c>
      <c r="D25" s="122" t="s">
        <v>520</v>
      </c>
      <c r="E25" s="123">
        <v>30</v>
      </c>
    </row>
    <row r="26" spans="1:5" x14ac:dyDescent="0.3">
      <c r="A26" s="119"/>
      <c r="B26" s="120" t="s">
        <v>442</v>
      </c>
      <c r="C26" s="120" t="s">
        <v>444</v>
      </c>
      <c r="D26" s="120"/>
      <c r="E26" s="126"/>
    </row>
    <row r="27" spans="1:5" ht="39.6" x14ac:dyDescent="0.3">
      <c r="A27" s="148">
        <f>A25+1</f>
        <v>6</v>
      </c>
      <c r="B27" s="122" t="s">
        <v>500</v>
      </c>
      <c r="C27" s="122" t="s">
        <v>445</v>
      </c>
      <c r="D27" s="122" t="s">
        <v>541</v>
      </c>
      <c r="E27" s="123">
        <v>800</v>
      </c>
    </row>
    <row r="28" spans="1:5" ht="92.4" x14ac:dyDescent="0.3">
      <c r="A28" s="148">
        <f>A27+1</f>
        <v>7</v>
      </c>
      <c r="B28" s="122"/>
      <c r="C28" s="122" t="s">
        <v>486</v>
      </c>
      <c r="D28" s="122" t="s">
        <v>524</v>
      </c>
      <c r="E28" s="123"/>
    </row>
    <row r="29" spans="1:5" ht="92.4" x14ac:dyDescent="0.3">
      <c r="A29" s="148">
        <f>A28+1</f>
        <v>8</v>
      </c>
      <c r="B29" s="122"/>
      <c r="C29" s="122" t="s">
        <v>446</v>
      </c>
      <c r="D29" s="122" t="s">
        <v>522</v>
      </c>
      <c r="E29" s="123"/>
    </row>
    <row r="30" spans="1:5" x14ac:dyDescent="0.3">
      <c r="A30" s="127" t="s">
        <v>366</v>
      </c>
      <c r="B30" s="103"/>
      <c r="C30" s="103" t="s">
        <v>501</v>
      </c>
      <c r="D30" s="103"/>
      <c r="E30" s="125">
        <v>500</v>
      </c>
    </row>
    <row r="31" spans="1:5" x14ac:dyDescent="0.3">
      <c r="A31" s="127" t="s">
        <v>367</v>
      </c>
      <c r="B31" s="103"/>
      <c r="C31" s="103" t="s">
        <v>502</v>
      </c>
      <c r="D31" s="103"/>
      <c r="E31" s="125">
        <v>500</v>
      </c>
    </row>
    <row r="32" spans="1:5" x14ac:dyDescent="0.3">
      <c r="A32" s="127" t="s">
        <v>368</v>
      </c>
      <c r="B32" s="103"/>
      <c r="C32" s="103" t="s">
        <v>503</v>
      </c>
      <c r="D32" s="103"/>
      <c r="E32" s="125">
        <v>500</v>
      </c>
    </row>
    <row r="33" spans="1:5" ht="145.19999999999999" x14ac:dyDescent="0.3">
      <c r="A33" s="148">
        <f>A29+1</f>
        <v>9</v>
      </c>
      <c r="B33" s="122"/>
      <c r="C33" s="122" t="s">
        <v>464</v>
      </c>
      <c r="D33" s="122" t="s">
        <v>523</v>
      </c>
      <c r="E33" s="123">
        <v>50</v>
      </c>
    </row>
    <row r="34" spans="1:5" ht="26.4" x14ac:dyDescent="0.3">
      <c r="A34" s="148">
        <f>A33+1</f>
        <v>10</v>
      </c>
      <c r="B34" s="122"/>
      <c r="C34" s="122" t="s">
        <v>463</v>
      </c>
      <c r="D34" s="122" t="s">
        <v>543</v>
      </c>
      <c r="E34" s="123">
        <v>10</v>
      </c>
    </row>
    <row r="35" spans="1:5" ht="52.8" x14ac:dyDescent="0.3">
      <c r="A35" s="119"/>
      <c r="B35" s="120" t="s">
        <v>443</v>
      </c>
      <c r="C35" s="120" t="s">
        <v>448</v>
      </c>
      <c r="D35" s="120"/>
      <c r="E35" s="126"/>
    </row>
    <row r="36" spans="1:5" s="128" customFormat="1" ht="52.8" x14ac:dyDescent="0.3">
      <c r="A36" s="148">
        <f>A34+1</f>
        <v>11</v>
      </c>
      <c r="B36" s="122" t="s">
        <v>504</v>
      </c>
      <c r="C36" s="122" t="s">
        <v>447</v>
      </c>
      <c r="D36" s="122" t="s">
        <v>540</v>
      </c>
      <c r="E36" s="123">
        <v>100</v>
      </c>
    </row>
    <row r="37" spans="1:5" s="128" customFormat="1" ht="105.6" x14ac:dyDescent="0.3">
      <c r="A37" s="148">
        <f>A36+1</f>
        <v>12</v>
      </c>
      <c r="B37" s="122"/>
      <c r="C37" s="122" t="s">
        <v>487</v>
      </c>
      <c r="D37" s="122" t="s">
        <v>527</v>
      </c>
      <c r="E37" s="123">
        <v>100</v>
      </c>
    </row>
    <row r="38" spans="1:5" s="128" customFormat="1" ht="171.6" x14ac:dyDescent="0.3">
      <c r="A38" s="148">
        <f>A37+1</f>
        <v>13</v>
      </c>
      <c r="B38" s="122"/>
      <c r="C38" s="122" t="s">
        <v>465</v>
      </c>
      <c r="D38" s="122" t="s">
        <v>526</v>
      </c>
      <c r="E38" s="123">
        <v>100</v>
      </c>
    </row>
    <row r="39" spans="1:5" s="128" customFormat="1" ht="26.4" x14ac:dyDescent="0.3">
      <c r="A39" s="148">
        <f>A38+1</f>
        <v>14</v>
      </c>
      <c r="B39" s="122"/>
      <c r="C39" s="122" t="s">
        <v>463</v>
      </c>
      <c r="D39" s="122" t="s">
        <v>543</v>
      </c>
      <c r="E39" s="123">
        <v>10</v>
      </c>
    </row>
    <row r="40" spans="1:5" ht="37.950000000000003" customHeight="1" x14ac:dyDescent="0.3">
      <c r="A40" s="119"/>
      <c r="B40" s="120" t="s">
        <v>151</v>
      </c>
      <c r="C40" s="120" t="s">
        <v>449</v>
      </c>
      <c r="D40" s="120"/>
      <c r="E40" s="126"/>
    </row>
    <row r="41" spans="1:5" s="128" customFormat="1" ht="39.6" x14ac:dyDescent="0.3">
      <c r="A41" s="148">
        <f>A39+1</f>
        <v>15</v>
      </c>
      <c r="B41" s="122" t="s">
        <v>504</v>
      </c>
      <c r="C41" s="122" t="s">
        <v>125</v>
      </c>
      <c r="D41" s="122" t="s">
        <v>539</v>
      </c>
      <c r="E41" s="123">
        <v>50</v>
      </c>
    </row>
    <row r="42" spans="1:5" s="128" customFormat="1" ht="92.4" x14ac:dyDescent="0.3">
      <c r="A42" s="148">
        <f>A41+1</f>
        <v>16</v>
      </c>
      <c r="B42" s="122"/>
      <c r="C42" s="122" t="s">
        <v>488</v>
      </c>
      <c r="D42" s="122" t="s">
        <v>529</v>
      </c>
      <c r="E42" s="123">
        <v>30</v>
      </c>
    </row>
    <row r="43" spans="1:5" s="128" customFormat="1" ht="79.2" x14ac:dyDescent="0.3">
      <c r="A43" s="148">
        <f>A42+1</f>
        <v>17</v>
      </c>
      <c r="B43" s="122"/>
      <c r="C43" s="122" t="s">
        <v>466</v>
      </c>
      <c r="D43" s="122" t="s">
        <v>528</v>
      </c>
      <c r="E43" s="123">
        <v>20</v>
      </c>
    </row>
    <row r="44" spans="1:5" s="128" customFormat="1" ht="52.8" x14ac:dyDescent="0.3">
      <c r="A44" s="148">
        <f t="shared" ref="A44:A46" si="1">A43+1</f>
        <v>18</v>
      </c>
      <c r="B44" s="122"/>
      <c r="C44" s="122" t="s">
        <v>441</v>
      </c>
      <c r="D44" s="122" t="s">
        <v>530</v>
      </c>
      <c r="E44" s="123">
        <v>20</v>
      </c>
    </row>
    <row r="45" spans="1:5" s="128" customFormat="1" ht="171.6" x14ac:dyDescent="0.3">
      <c r="A45" s="148">
        <f t="shared" si="1"/>
        <v>19</v>
      </c>
      <c r="B45" s="122"/>
      <c r="C45" s="122" t="s">
        <v>339</v>
      </c>
      <c r="D45" s="122" t="s">
        <v>531</v>
      </c>
      <c r="E45" s="123">
        <v>20</v>
      </c>
    </row>
    <row r="46" spans="1:5" s="128" customFormat="1" ht="26.4" x14ac:dyDescent="0.3">
      <c r="A46" s="148">
        <f t="shared" si="1"/>
        <v>20</v>
      </c>
      <c r="B46" s="122"/>
      <c r="C46" s="122" t="s">
        <v>463</v>
      </c>
      <c r="D46" s="122" t="s">
        <v>543</v>
      </c>
      <c r="E46" s="123">
        <v>10</v>
      </c>
    </row>
    <row r="47" spans="1:5" x14ac:dyDescent="0.3">
      <c r="A47" s="119"/>
      <c r="B47" s="120" t="s">
        <v>152</v>
      </c>
      <c r="C47" s="120" t="s">
        <v>450</v>
      </c>
      <c r="D47" s="120"/>
      <c r="E47" s="126"/>
    </row>
    <row r="48" spans="1:5" x14ac:dyDescent="0.3">
      <c r="A48" s="148">
        <f>A46+1</f>
        <v>21</v>
      </c>
      <c r="B48" s="122" t="s">
        <v>504</v>
      </c>
      <c r="C48" s="122" t="s">
        <v>473</v>
      </c>
      <c r="D48" s="122" t="s">
        <v>473</v>
      </c>
      <c r="E48" s="123">
        <v>50</v>
      </c>
    </row>
    <row r="49" spans="1:5" ht="132" x14ac:dyDescent="0.3">
      <c r="A49" s="148">
        <f>A48+1</f>
        <v>22</v>
      </c>
      <c r="B49" s="122"/>
      <c r="C49" s="122" t="s">
        <v>467</v>
      </c>
      <c r="D49" s="122" t="s">
        <v>532</v>
      </c>
      <c r="E49" s="123">
        <v>20</v>
      </c>
    </row>
    <row r="50" spans="1:5" ht="184.8" x14ac:dyDescent="0.3">
      <c r="A50" s="148">
        <f>A49+1</f>
        <v>23</v>
      </c>
      <c r="B50" s="122"/>
      <c r="C50" s="122" t="s">
        <v>468</v>
      </c>
      <c r="D50" s="122" t="s">
        <v>533</v>
      </c>
      <c r="E50" s="123">
        <v>20</v>
      </c>
    </row>
    <row r="51" spans="1:5" ht="47.25" customHeight="1" x14ac:dyDescent="0.3">
      <c r="A51" s="129"/>
      <c r="B51" s="120" t="s">
        <v>150</v>
      </c>
      <c r="C51" s="120" t="s">
        <v>477</v>
      </c>
      <c r="D51" s="120"/>
      <c r="E51" s="126"/>
    </row>
    <row r="52" spans="1:5" s="128" customFormat="1" ht="39.6" x14ac:dyDescent="0.3">
      <c r="A52" s="148">
        <f>A50+1</f>
        <v>24</v>
      </c>
      <c r="B52" s="122" t="s">
        <v>504</v>
      </c>
      <c r="C52" s="122" t="s">
        <v>505</v>
      </c>
      <c r="D52" s="122" t="s">
        <v>538</v>
      </c>
      <c r="E52" s="123">
        <v>20</v>
      </c>
    </row>
    <row r="53" spans="1:5" s="128" customFormat="1" ht="105.6" x14ac:dyDescent="0.3">
      <c r="A53" s="148">
        <f>A52+1</f>
        <v>25</v>
      </c>
      <c r="B53" s="122"/>
      <c r="C53" s="122" t="s">
        <v>474</v>
      </c>
      <c r="D53" s="122" t="s">
        <v>535</v>
      </c>
      <c r="E53" s="123">
        <v>20</v>
      </c>
    </row>
    <row r="54" spans="1:5" s="128" customFormat="1" ht="105.6" x14ac:dyDescent="0.3">
      <c r="A54" s="148">
        <f>A53+1</f>
        <v>26</v>
      </c>
      <c r="B54" s="122"/>
      <c r="C54" s="122" t="s">
        <v>475</v>
      </c>
      <c r="D54" s="122" t="s">
        <v>536</v>
      </c>
      <c r="E54" s="123"/>
    </row>
    <row r="55" spans="1:5" x14ac:dyDescent="0.3">
      <c r="A55" s="127" t="s">
        <v>554</v>
      </c>
      <c r="B55" s="103"/>
      <c r="C55" s="103" t="s">
        <v>501</v>
      </c>
      <c r="D55" s="103"/>
      <c r="E55" s="125">
        <v>5</v>
      </c>
    </row>
    <row r="56" spans="1:5" x14ac:dyDescent="0.3">
      <c r="A56" s="127" t="s">
        <v>555</v>
      </c>
      <c r="B56" s="103"/>
      <c r="C56" s="103" t="s">
        <v>502</v>
      </c>
      <c r="D56" s="103"/>
      <c r="E56" s="125">
        <v>5</v>
      </c>
    </row>
    <row r="57" spans="1:5" x14ac:dyDescent="0.3">
      <c r="A57" s="127" t="s">
        <v>556</v>
      </c>
      <c r="B57" s="103"/>
      <c r="C57" s="103" t="s">
        <v>503</v>
      </c>
      <c r="D57" s="103"/>
      <c r="E57" s="125">
        <v>5</v>
      </c>
    </row>
    <row r="58" spans="1:5" s="128" customFormat="1" ht="132" x14ac:dyDescent="0.3">
      <c r="A58" s="148">
        <f>A54+1</f>
        <v>27</v>
      </c>
      <c r="B58" s="122"/>
      <c r="C58" s="122" t="s">
        <v>476</v>
      </c>
      <c r="D58" s="122" t="s">
        <v>537</v>
      </c>
      <c r="E58" s="123">
        <v>20</v>
      </c>
    </row>
    <row r="59" spans="1:5" s="128" customFormat="1" ht="26.4" x14ac:dyDescent="0.3">
      <c r="A59" s="148">
        <f>A58+1</f>
        <v>28</v>
      </c>
      <c r="B59" s="122"/>
      <c r="C59" s="122" t="s">
        <v>463</v>
      </c>
      <c r="D59" s="122" t="s">
        <v>543</v>
      </c>
      <c r="E59" s="123">
        <v>5</v>
      </c>
    </row>
    <row r="60" spans="1:5" x14ac:dyDescent="0.3">
      <c r="A60" s="119"/>
      <c r="B60" s="120" t="s">
        <v>434</v>
      </c>
      <c r="C60" s="120" t="s">
        <v>451</v>
      </c>
      <c r="D60" s="120"/>
      <c r="E60" s="126"/>
    </row>
    <row r="61" spans="1:5" ht="39.6" x14ac:dyDescent="0.3">
      <c r="A61" s="148">
        <f>A59+1</f>
        <v>29</v>
      </c>
      <c r="B61" s="122"/>
      <c r="C61" s="122" t="s">
        <v>469</v>
      </c>
      <c r="D61" s="122" t="s">
        <v>544</v>
      </c>
      <c r="E61" s="123">
        <v>20</v>
      </c>
    </row>
    <row r="62" spans="1:5" ht="105.6" x14ac:dyDescent="0.3">
      <c r="A62" s="148">
        <f>A61+1</f>
        <v>30</v>
      </c>
      <c r="B62" s="122"/>
      <c r="C62" s="122" t="s">
        <v>470</v>
      </c>
      <c r="D62" s="122" t="s">
        <v>546</v>
      </c>
      <c r="E62" s="123">
        <v>20</v>
      </c>
    </row>
    <row r="63" spans="1:5" ht="66" x14ac:dyDescent="0.3">
      <c r="A63" s="148">
        <f t="shared" ref="A63:A64" si="2">A62+1</f>
        <v>31</v>
      </c>
      <c r="B63" s="122"/>
      <c r="C63" s="122" t="s">
        <v>471</v>
      </c>
      <c r="D63" s="122" t="s">
        <v>545</v>
      </c>
      <c r="E63" s="123">
        <v>20</v>
      </c>
    </row>
    <row r="64" spans="1:5" ht="26.4" x14ac:dyDescent="0.3">
      <c r="A64" s="148">
        <f t="shared" si="2"/>
        <v>32</v>
      </c>
      <c r="B64" s="122"/>
      <c r="C64" s="122" t="s">
        <v>463</v>
      </c>
      <c r="D64" s="122" t="s">
        <v>543</v>
      </c>
      <c r="E64" s="123">
        <v>5</v>
      </c>
    </row>
    <row r="65" spans="1:5" ht="26.4" x14ac:dyDescent="0.3">
      <c r="A65" s="119"/>
      <c r="B65" s="121" t="s">
        <v>13</v>
      </c>
      <c r="C65" s="120" t="s">
        <v>452</v>
      </c>
      <c r="D65" s="120"/>
      <c r="E65" s="126"/>
    </row>
    <row r="66" spans="1:5" ht="237.6" x14ac:dyDescent="0.3">
      <c r="A66" s="148">
        <f>A64+1</f>
        <v>33</v>
      </c>
      <c r="B66" s="122"/>
      <c r="C66" s="122" t="s">
        <v>335</v>
      </c>
      <c r="D66" s="122" t="s">
        <v>547</v>
      </c>
      <c r="E66" s="123">
        <v>10</v>
      </c>
    </row>
    <row r="67" spans="1:5" x14ac:dyDescent="0.3">
      <c r="A67" s="148">
        <f>A66+1</f>
        <v>34</v>
      </c>
      <c r="B67" s="122" t="s">
        <v>504</v>
      </c>
      <c r="C67" s="122" t="s">
        <v>327</v>
      </c>
      <c r="D67" s="122" t="s">
        <v>327</v>
      </c>
      <c r="E67" s="123">
        <v>10</v>
      </c>
    </row>
    <row r="68" spans="1:5" ht="92.4" x14ac:dyDescent="0.3">
      <c r="A68" s="148">
        <f t="shared" ref="A68:A69" si="3">A67+1</f>
        <v>35</v>
      </c>
      <c r="B68" s="122"/>
      <c r="C68" s="122" t="s">
        <v>472</v>
      </c>
      <c r="D68" s="122" t="s">
        <v>548</v>
      </c>
      <c r="E68" s="123">
        <v>10</v>
      </c>
    </row>
    <row r="69" spans="1:5" ht="26.4" x14ac:dyDescent="0.3">
      <c r="A69" s="148">
        <f t="shared" si="3"/>
        <v>36</v>
      </c>
      <c r="B69" s="122"/>
      <c r="C69" s="122" t="s">
        <v>463</v>
      </c>
      <c r="D69" s="122" t="s">
        <v>543</v>
      </c>
      <c r="E69" s="123">
        <v>5</v>
      </c>
    </row>
    <row r="70" spans="1:5" x14ac:dyDescent="0.3">
      <c r="A70" s="119"/>
      <c r="B70" s="121" t="s">
        <v>13</v>
      </c>
      <c r="C70" s="120" t="s">
        <v>552</v>
      </c>
      <c r="D70" s="120"/>
      <c r="E70" s="126"/>
    </row>
    <row r="71" spans="1:5" x14ac:dyDescent="0.3">
      <c r="A71" s="130"/>
      <c r="B71" s="98" t="s">
        <v>13</v>
      </c>
      <c r="C71" s="99" t="s">
        <v>186</v>
      </c>
      <c r="D71" s="99"/>
      <c r="E71" s="100"/>
    </row>
    <row r="72" spans="1:5" ht="66" x14ac:dyDescent="0.3">
      <c r="A72" s="279">
        <f>A69+1</f>
        <v>37</v>
      </c>
      <c r="B72" s="282"/>
      <c r="C72" s="122" t="s">
        <v>187</v>
      </c>
      <c r="D72" s="285" t="s">
        <v>455</v>
      </c>
      <c r="E72" s="278">
        <v>20</v>
      </c>
    </row>
    <row r="73" spans="1:5" ht="92.4" x14ac:dyDescent="0.3">
      <c r="A73" s="280"/>
      <c r="B73" s="283"/>
      <c r="C73" s="122" t="s">
        <v>482</v>
      </c>
      <c r="D73" s="286"/>
      <c r="E73" s="278"/>
    </row>
    <row r="74" spans="1:5" ht="79.2" x14ac:dyDescent="0.3">
      <c r="A74" s="281"/>
      <c r="B74" s="284"/>
      <c r="C74" s="122" t="s">
        <v>483</v>
      </c>
      <c r="D74" s="287"/>
      <c r="E74" s="278"/>
    </row>
    <row r="75" spans="1:5" ht="26.4" x14ac:dyDescent="0.3">
      <c r="A75" s="130"/>
      <c r="B75" s="98" t="s">
        <v>13</v>
      </c>
      <c r="C75" s="99" t="s">
        <v>190</v>
      </c>
      <c r="D75" s="99"/>
      <c r="E75" s="100"/>
    </row>
    <row r="76" spans="1:5" ht="26.4" x14ac:dyDescent="0.3">
      <c r="A76" s="279">
        <f>A72+1</f>
        <v>38</v>
      </c>
      <c r="B76" s="282"/>
      <c r="C76" s="122" t="s">
        <v>191</v>
      </c>
      <c r="D76" s="282" t="s">
        <v>456</v>
      </c>
      <c r="E76" s="278">
        <v>30</v>
      </c>
    </row>
    <row r="77" spans="1:5" ht="26.4" x14ac:dyDescent="0.3">
      <c r="A77" s="281"/>
      <c r="B77" s="284"/>
      <c r="C77" s="122" t="s">
        <v>192</v>
      </c>
      <c r="D77" s="284"/>
      <c r="E77" s="278"/>
    </row>
    <row r="78" spans="1:5" x14ac:dyDescent="0.3">
      <c r="A78" s="130"/>
      <c r="B78" s="98" t="s">
        <v>13</v>
      </c>
      <c r="C78" s="99" t="s">
        <v>193</v>
      </c>
      <c r="D78" s="99"/>
      <c r="E78" s="100"/>
    </row>
    <row r="79" spans="1:5" ht="343.2" x14ac:dyDescent="0.3">
      <c r="A79" s="148">
        <f>A76+1</f>
        <v>39</v>
      </c>
      <c r="B79" s="123"/>
      <c r="C79" s="122" t="s">
        <v>484</v>
      </c>
      <c r="D79" s="122" t="s">
        <v>457</v>
      </c>
      <c r="E79" s="131">
        <v>20</v>
      </c>
    </row>
    <row r="80" spans="1:5" ht="26.4" x14ac:dyDescent="0.3">
      <c r="A80" s="148">
        <f>A79+1</f>
        <v>40</v>
      </c>
      <c r="B80" s="123"/>
      <c r="C80" s="122" t="s">
        <v>216</v>
      </c>
      <c r="D80" s="122" t="s">
        <v>458</v>
      </c>
      <c r="E80" s="131">
        <v>5</v>
      </c>
    </row>
    <row r="81" spans="1:5" x14ac:dyDescent="0.3">
      <c r="A81" s="130"/>
      <c r="B81" s="98" t="s">
        <v>13</v>
      </c>
      <c r="C81" s="99" t="s">
        <v>506</v>
      </c>
      <c r="D81" s="99"/>
      <c r="E81" s="100"/>
    </row>
    <row r="82" spans="1:5" ht="158.4" x14ac:dyDescent="0.3">
      <c r="A82" s="278">
        <f>A80+1</f>
        <v>41</v>
      </c>
      <c r="B82" s="288"/>
      <c r="C82" s="122" t="s">
        <v>485</v>
      </c>
      <c r="D82" s="289" t="s">
        <v>460</v>
      </c>
      <c r="E82" s="278">
        <v>30</v>
      </c>
    </row>
    <row r="83" spans="1:5" x14ac:dyDescent="0.3">
      <c r="A83" s="278"/>
      <c r="B83" s="288"/>
      <c r="C83" s="122" t="s">
        <v>197</v>
      </c>
      <c r="D83" s="289"/>
      <c r="E83" s="278"/>
    </row>
    <row r="84" spans="1:5" ht="52.8" x14ac:dyDescent="0.3">
      <c r="A84" s="278"/>
      <c r="B84" s="288"/>
      <c r="C84" s="122" t="s">
        <v>459</v>
      </c>
      <c r="D84" s="289"/>
      <c r="E84" s="278"/>
    </row>
  </sheetData>
  <autoFilter ref="A2:E85" xr:uid="{00000000-0009-0000-0000-000005000000}"/>
  <mergeCells count="12">
    <mergeCell ref="E72:E74"/>
    <mergeCell ref="A72:A74"/>
    <mergeCell ref="B72:B74"/>
    <mergeCell ref="D72:D74"/>
    <mergeCell ref="E82:E84"/>
    <mergeCell ref="A76:A77"/>
    <mergeCell ref="B76:B77"/>
    <mergeCell ref="D76:D77"/>
    <mergeCell ref="E76:E77"/>
    <mergeCell ref="A82:A84"/>
    <mergeCell ref="B82:B84"/>
    <mergeCell ref="D82:D84"/>
  </mergeCells>
  <pageMargins left="0.70866141732283472" right="0.70866141732283472" top="0.74803149606299213" bottom="0.74803149606299213" header="0.31496062992125984" footer="0.31496062992125984"/>
  <pageSetup paperSize="9" scale="53" fitToHeight="5" orientation="landscape"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561"/>
  <sheetViews>
    <sheetView tabSelected="1" view="pageBreakPreview" zoomScale="65" zoomScaleNormal="85" zoomScaleSheetLayoutView="65" workbookViewId="0">
      <selection activeCell="C177" sqref="C177"/>
    </sheetView>
  </sheetViews>
  <sheetFormatPr defaultColWidth="9.109375" defaultRowHeight="13.2" outlineLevelRow="4" x14ac:dyDescent="0.3"/>
  <cols>
    <col min="1" max="1" width="11.44140625" style="163" customWidth="1"/>
    <col min="2" max="2" width="22.6640625" style="187" customWidth="1"/>
    <col min="3" max="3" width="125.5546875" style="164" customWidth="1"/>
    <col min="4" max="4" width="17.44140625" style="164" customWidth="1"/>
    <col min="5" max="5" width="19.33203125" style="164" customWidth="1"/>
    <col min="6" max="7" width="19.77734375" style="164" customWidth="1"/>
    <col min="8" max="16384" width="9.109375" style="164"/>
  </cols>
  <sheetData>
    <row r="1" spans="1:7" ht="30.6" customHeight="1" x14ac:dyDescent="0.3">
      <c r="A1" s="293" t="s">
        <v>1069</v>
      </c>
      <c r="B1" s="293"/>
      <c r="C1" s="293"/>
      <c r="D1" s="293"/>
      <c r="E1" s="294"/>
      <c r="F1" s="295"/>
      <c r="G1" s="295"/>
    </row>
    <row r="2" spans="1:7" ht="60.6" customHeight="1" x14ac:dyDescent="0.3">
      <c r="A2" s="296" t="s">
        <v>1070</v>
      </c>
      <c r="B2" s="296"/>
      <c r="C2" s="296"/>
      <c r="D2" s="296"/>
      <c r="E2" s="296"/>
    </row>
    <row r="3" spans="1:7" ht="30.6" customHeight="1" x14ac:dyDescent="0.3">
      <c r="B3" s="204"/>
    </row>
    <row r="4" spans="1:7" ht="13.8" thickBot="1" x14ac:dyDescent="0.35">
      <c r="B4" s="204"/>
    </row>
    <row r="5" spans="1:7" ht="135" customHeight="1" thickBot="1" x14ac:dyDescent="0.35">
      <c r="A5" s="305" t="s">
        <v>874</v>
      </c>
      <c r="B5" s="307" t="s">
        <v>1060</v>
      </c>
      <c r="C5" s="316" t="s">
        <v>557</v>
      </c>
      <c r="D5" s="297" t="s">
        <v>559</v>
      </c>
      <c r="E5" s="298"/>
      <c r="F5" s="297" t="s">
        <v>1071</v>
      </c>
      <c r="G5" s="298"/>
    </row>
    <row r="6" spans="1:7" s="168" customFormat="1" ht="120.6" customHeight="1" x14ac:dyDescent="0.3">
      <c r="A6" s="306"/>
      <c r="B6" s="308"/>
      <c r="C6" s="317"/>
      <c r="D6" s="200" t="s">
        <v>560</v>
      </c>
      <c r="E6" s="200" t="s">
        <v>561</v>
      </c>
      <c r="F6" s="200" t="s">
        <v>1072</v>
      </c>
      <c r="G6" s="200" t="s">
        <v>1073</v>
      </c>
    </row>
    <row r="7" spans="1:7" s="168" customFormat="1" ht="40.65" customHeight="1" x14ac:dyDescent="0.3">
      <c r="A7" s="173" t="s">
        <v>489</v>
      </c>
      <c r="B7" s="312" t="s">
        <v>1067</v>
      </c>
      <c r="C7" s="318"/>
      <c r="D7" s="173" t="s">
        <v>745</v>
      </c>
      <c r="E7" s="173">
        <v>1</v>
      </c>
      <c r="F7" s="292">
        <f>G8</f>
        <v>0</v>
      </c>
      <c r="G7" s="292"/>
    </row>
    <row r="8" spans="1:7" s="168" customFormat="1" ht="171.6" outlineLevel="1" x14ac:dyDescent="0.3">
      <c r="A8" s="174"/>
      <c r="B8" s="178" t="s">
        <v>726</v>
      </c>
      <c r="C8" s="157" t="s">
        <v>702</v>
      </c>
      <c r="D8" s="201" t="s">
        <v>742</v>
      </c>
      <c r="E8" s="201">
        <v>1</v>
      </c>
      <c r="F8" s="205">
        <v>0</v>
      </c>
      <c r="G8" s="205">
        <f>F8*E8</f>
        <v>0</v>
      </c>
    </row>
    <row r="9" spans="1:7" s="168" customFormat="1" ht="17.399999999999999" x14ac:dyDescent="0.3">
      <c r="A9" s="159" t="s">
        <v>491</v>
      </c>
      <c r="B9" s="312" t="s">
        <v>753</v>
      </c>
      <c r="C9" s="313"/>
      <c r="D9" s="173" t="s">
        <v>745</v>
      </c>
      <c r="E9" s="173">
        <v>1</v>
      </c>
      <c r="F9" s="292">
        <f>F10+F35+F81</f>
        <v>0</v>
      </c>
      <c r="G9" s="292"/>
    </row>
    <row r="10" spans="1:7" s="168" customFormat="1" ht="16.2" outlineLevel="1" x14ac:dyDescent="0.3">
      <c r="A10" s="127"/>
      <c r="B10" s="188" t="str">
        <f>$A$9&amp;"."&amp;TEXT(ROWS(B$1:$B1),"0")</f>
        <v>1.2.1</v>
      </c>
      <c r="C10" s="165" t="s">
        <v>754</v>
      </c>
      <c r="D10" s="191"/>
      <c r="E10" s="191"/>
      <c r="F10" s="290">
        <f>F11+F16+F25</f>
        <v>0</v>
      </c>
      <c r="G10" s="291"/>
    </row>
    <row r="11" spans="1:7" s="168" customFormat="1" ht="16.2" outlineLevel="2" x14ac:dyDescent="0.3">
      <c r="A11" s="127"/>
      <c r="B11" s="188" t="str">
        <f>$B$10&amp;"."&amp;TEXT(ROWS(B$1:$B1),"0")</f>
        <v>1.2.1.1</v>
      </c>
      <c r="C11" s="165" t="s">
        <v>871</v>
      </c>
      <c r="D11" s="191" t="s">
        <v>742</v>
      </c>
      <c r="E11" s="191">
        <f>SUM(E12:E15)</f>
        <v>4</v>
      </c>
      <c r="F11" s="290">
        <f>SUM(G12:G15)</f>
        <v>0</v>
      </c>
      <c r="G11" s="291"/>
    </row>
    <row r="12" spans="1:7" s="168" customFormat="1" outlineLevel="3" x14ac:dyDescent="0.3">
      <c r="A12" s="174"/>
      <c r="B12" s="178" t="str">
        <f>$B$11&amp;"."&amp;TEXT(ROWS(B$1:$B1),"0")&amp;"*"</f>
        <v>1.2.1.1.1*</v>
      </c>
      <c r="C12" s="136" t="s">
        <v>666</v>
      </c>
      <c r="D12" s="201" t="s">
        <v>742</v>
      </c>
      <c r="E12" s="201">
        <v>1</v>
      </c>
      <c r="F12" s="205">
        <v>0</v>
      </c>
      <c r="G12" s="205">
        <f>F12*E12</f>
        <v>0</v>
      </c>
    </row>
    <row r="13" spans="1:7" s="168" customFormat="1" outlineLevel="3" x14ac:dyDescent="0.3">
      <c r="A13" s="174"/>
      <c r="B13" s="178" t="str">
        <f>$B$11&amp;"."&amp;TEXT(ROWS(B$1:$B2),"0")&amp;"*"</f>
        <v>1.2.1.1.2*</v>
      </c>
      <c r="C13" s="136" t="s">
        <v>667</v>
      </c>
      <c r="D13" s="201" t="s">
        <v>742</v>
      </c>
      <c r="E13" s="201">
        <v>1</v>
      </c>
      <c r="F13" s="205">
        <v>0</v>
      </c>
      <c r="G13" s="205">
        <f t="shared" ref="G13:G15" si="0">F13*E13</f>
        <v>0</v>
      </c>
    </row>
    <row r="14" spans="1:7" s="168" customFormat="1" outlineLevel="3" x14ac:dyDescent="0.3">
      <c r="A14" s="174"/>
      <c r="B14" s="178" t="str">
        <f>$B$11&amp;"."&amp;TEXT(ROWS(B$1:$B3),"0")&amp;"*"</f>
        <v>1.2.1.1.3*</v>
      </c>
      <c r="C14" s="136" t="s">
        <v>668</v>
      </c>
      <c r="D14" s="201" t="s">
        <v>742</v>
      </c>
      <c r="E14" s="201">
        <v>1</v>
      </c>
      <c r="F14" s="205">
        <v>0</v>
      </c>
      <c r="G14" s="205">
        <f t="shared" si="0"/>
        <v>0</v>
      </c>
    </row>
    <row r="15" spans="1:7" s="168" customFormat="1" outlineLevel="3" x14ac:dyDescent="0.3">
      <c r="A15" s="174"/>
      <c r="B15" s="178" t="str">
        <f>$B$11&amp;"."&amp;TEXT(ROWS(B$1:$B4),"0")&amp;"*"</f>
        <v>1.2.1.1.4*</v>
      </c>
      <c r="C15" s="136" t="s">
        <v>669</v>
      </c>
      <c r="D15" s="201" t="s">
        <v>742</v>
      </c>
      <c r="E15" s="201">
        <v>1</v>
      </c>
      <c r="F15" s="205">
        <v>0</v>
      </c>
      <c r="G15" s="205">
        <f t="shared" si="0"/>
        <v>0</v>
      </c>
    </row>
    <row r="16" spans="1:7" s="168" customFormat="1" ht="16.2" outlineLevel="2" x14ac:dyDescent="0.3">
      <c r="A16" s="174"/>
      <c r="B16" s="188" t="str">
        <f>$B$10&amp;"."&amp;TEXT(ROWS(B$1:$B2),"0")</f>
        <v>1.2.1.2</v>
      </c>
      <c r="C16" s="165" t="s">
        <v>872</v>
      </c>
      <c r="D16" s="191" t="s">
        <v>742</v>
      </c>
      <c r="E16" s="191">
        <f>SUM(E17:E24)</f>
        <v>8</v>
      </c>
      <c r="F16" s="290">
        <f>SUM(G17:G24)</f>
        <v>0</v>
      </c>
      <c r="G16" s="291"/>
    </row>
    <row r="17" spans="1:7" s="168" customFormat="1" outlineLevel="3" x14ac:dyDescent="0.3">
      <c r="A17" s="174"/>
      <c r="B17" s="178" t="str">
        <f>$B$16&amp;"."&amp;TEXT(ROWS(B$1:$B1),"0")&amp;"*"</f>
        <v>1.2.1.2.1*</v>
      </c>
      <c r="C17" s="136" t="s">
        <v>678</v>
      </c>
      <c r="D17" s="201" t="s">
        <v>742</v>
      </c>
      <c r="E17" s="201">
        <v>1</v>
      </c>
      <c r="F17" s="205">
        <v>0</v>
      </c>
      <c r="G17" s="205">
        <f t="shared" ref="G17:G24" si="1">F17*E17</f>
        <v>0</v>
      </c>
    </row>
    <row r="18" spans="1:7" s="168" customFormat="1" outlineLevel="3" x14ac:dyDescent="0.3">
      <c r="A18" s="174"/>
      <c r="B18" s="178" t="str">
        <f>$B$16&amp;"."&amp;TEXT(ROWS(B$1:$B2),"0")&amp;"*"</f>
        <v>1.2.1.2.2*</v>
      </c>
      <c r="C18" s="136" t="s">
        <v>677</v>
      </c>
      <c r="D18" s="201" t="s">
        <v>742</v>
      </c>
      <c r="E18" s="201">
        <v>1</v>
      </c>
      <c r="F18" s="205">
        <v>0</v>
      </c>
      <c r="G18" s="205">
        <f t="shared" si="1"/>
        <v>0</v>
      </c>
    </row>
    <row r="19" spans="1:7" s="168" customFormat="1" outlineLevel="3" x14ac:dyDescent="0.3">
      <c r="A19" s="174"/>
      <c r="B19" s="178" t="str">
        <f>$B$16&amp;"."&amp;TEXT(ROWS(B$1:$B3),"0")&amp;"*"</f>
        <v>1.2.1.2.3*</v>
      </c>
      <c r="C19" s="136" t="s">
        <v>682</v>
      </c>
      <c r="D19" s="201" t="s">
        <v>742</v>
      </c>
      <c r="E19" s="201">
        <v>1</v>
      </c>
      <c r="F19" s="205">
        <v>0</v>
      </c>
      <c r="G19" s="205">
        <f t="shared" si="1"/>
        <v>0</v>
      </c>
    </row>
    <row r="20" spans="1:7" s="168" customFormat="1" outlineLevel="3" x14ac:dyDescent="0.3">
      <c r="A20" s="174"/>
      <c r="B20" s="178" t="str">
        <f>$B$16&amp;"."&amp;TEXT(ROWS(B$1:$B4),"0")&amp;"*"</f>
        <v>1.2.1.2.4*</v>
      </c>
      <c r="C20" s="136" t="s">
        <v>676</v>
      </c>
      <c r="D20" s="201" t="s">
        <v>742</v>
      </c>
      <c r="E20" s="201">
        <v>1</v>
      </c>
      <c r="F20" s="205">
        <v>0</v>
      </c>
      <c r="G20" s="205">
        <f t="shared" si="1"/>
        <v>0</v>
      </c>
    </row>
    <row r="21" spans="1:7" s="168" customFormat="1" outlineLevel="3" x14ac:dyDescent="0.3">
      <c r="A21" s="174"/>
      <c r="B21" s="178" t="str">
        <f>$B$16&amp;"."&amp;TEXT(ROWS(B$1:$B5),"0")&amp;"*"</f>
        <v>1.2.1.2.5*</v>
      </c>
      <c r="C21" s="136" t="s">
        <v>759</v>
      </c>
      <c r="D21" s="201" t="s">
        <v>742</v>
      </c>
      <c r="E21" s="201">
        <v>1</v>
      </c>
      <c r="F21" s="205">
        <v>0</v>
      </c>
      <c r="G21" s="205">
        <f t="shared" si="1"/>
        <v>0</v>
      </c>
    </row>
    <row r="22" spans="1:7" s="168" customFormat="1" outlineLevel="3" x14ac:dyDescent="0.3">
      <c r="A22" s="174"/>
      <c r="B22" s="178" t="str">
        <f>$B$16&amp;"."&amp;TEXT(ROWS(B$1:$B6),"0")&amp;"*"</f>
        <v>1.2.1.2.6*</v>
      </c>
      <c r="C22" s="136" t="s">
        <v>680</v>
      </c>
      <c r="D22" s="201" t="s">
        <v>742</v>
      </c>
      <c r="E22" s="201">
        <v>1</v>
      </c>
      <c r="F22" s="205">
        <v>0</v>
      </c>
      <c r="G22" s="205">
        <f t="shared" si="1"/>
        <v>0</v>
      </c>
    </row>
    <row r="23" spans="1:7" s="168" customFormat="1" outlineLevel="3" x14ac:dyDescent="0.3">
      <c r="A23" s="174"/>
      <c r="B23" s="178" t="str">
        <f>$B$16&amp;"."&amp;TEXT(ROWS(B$1:$B7),"0")&amp;"*"</f>
        <v>1.2.1.2.7*</v>
      </c>
      <c r="C23" s="136" t="s">
        <v>679</v>
      </c>
      <c r="D23" s="201" t="s">
        <v>742</v>
      </c>
      <c r="E23" s="201">
        <v>1</v>
      </c>
      <c r="F23" s="205">
        <v>0</v>
      </c>
      <c r="G23" s="205">
        <f t="shared" si="1"/>
        <v>0</v>
      </c>
    </row>
    <row r="24" spans="1:7" s="168" customFormat="1" outlineLevel="3" x14ac:dyDescent="0.3">
      <c r="A24" s="174"/>
      <c r="B24" s="178" t="str">
        <f>$B$16&amp;"."&amp;TEXT(ROWS(B$1:$B8),"0")&amp;"*"</f>
        <v>1.2.1.2.8*</v>
      </c>
      <c r="C24" s="136" t="s">
        <v>681</v>
      </c>
      <c r="D24" s="201" t="s">
        <v>742</v>
      </c>
      <c r="E24" s="201">
        <v>1</v>
      </c>
      <c r="F24" s="205">
        <v>0</v>
      </c>
      <c r="G24" s="205">
        <f t="shared" si="1"/>
        <v>0</v>
      </c>
    </row>
    <row r="25" spans="1:7" s="168" customFormat="1" ht="16.2" outlineLevel="2" x14ac:dyDescent="0.3">
      <c r="A25" s="174"/>
      <c r="B25" s="188" t="str">
        <f>$B$10&amp;"."&amp;TEXT(ROWS(B$1:$B3),"0")</f>
        <v>1.2.1.3</v>
      </c>
      <c r="C25" s="165" t="s">
        <v>873</v>
      </c>
      <c r="D25" s="191" t="s">
        <v>742</v>
      </c>
      <c r="E25" s="191">
        <f>SUM(E26:E34)</f>
        <v>9</v>
      </c>
      <c r="F25" s="290">
        <f>SUM(G26:G34)</f>
        <v>0</v>
      </c>
      <c r="G25" s="291"/>
    </row>
    <row r="26" spans="1:7" s="168" customFormat="1" outlineLevel="2" x14ac:dyDescent="0.3">
      <c r="A26" s="174"/>
      <c r="B26" s="178" t="str">
        <f>$B$25&amp;"."&amp;TEXT(ROWS(B$1:$B1),"0")&amp;"*"</f>
        <v>1.2.1.3.1*</v>
      </c>
      <c r="C26" s="136" t="s">
        <v>758</v>
      </c>
      <c r="D26" s="201" t="s">
        <v>742</v>
      </c>
      <c r="E26" s="201">
        <v>1</v>
      </c>
      <c r="F26" s="205">
        <v>0</v>
      </c>
      <c r="G26" s="205">
        <f t="shared" ref="G26:G34" si="2">F26*E26</f>
        <v>0</v>
      </c>
    </row>
    <row r="27" spans="1:7" s="168" customFormat="1" outlineLevel="2" x14ac:dyDescent="0.3">
      <c r="A27" s="174"/>
      <c r="B27" s="178" t="str">
        <f>$B$25&amp;"."&amp;TEXT(ROWS(B$1:$B2),"0")&amp;"*"</f>
        <v>1.2.1.3.2*</v>
      </c>
      <c r="C27" s="136" t="s">
        <v>757</v>
      </c>
      <c r="D27" s="201" t="s">
        <v>742</v>
      </c>
      <c r="E27" s="201">
        <v>1</v>
      </c>
      <c r="F27" s="205">
        <v>0</v>
      </c>
      <c r="G27" s="205">
        <f t="shared" si="2"/>
        <v>0</v>
      </c>
    </row>
    <row r="28" spans="1:7" s="168" customFormat="1" outlineLevel="2" x14ac:dyDescent="0.3">
      <c r="A28" s="174"/>
      <c r="B28" s="178" t="str">
        <f>$B$25&amp;"."&amp;TEXT(ROWS(B$1:$B3),"0")&amp;"*"</f>
        <v>1.2.1.3.3*</v>
      </c>
      <c r="C28" s="136" t="s">
        <v>683</v>
      </c>
      <c r="D28" s="201" t="s">
        <v>742</v>
      </c>
      <c r="E28" s="201">
        <v>1</v>
      </c>
      <c r="F28" s="205">
        <v>0</v>
      </c>
      <c r="G28" s="205">
        <f t="shared" si="2"/>
        <v>0</v>
      </c>
    </row>
    <row r="29" spans="1:7" s="168" customFormat="1" outlineLevel="2" x14ac:dyDescent="0.3">
      <c r="A29" s="174"/>
      <c r="B29" s="178" t="str">
        <f>$B$25&amp;"."&amp;TEXT(ROWS(B$1:$B4),"0")&amp;"*"</f>
        <v>1.2.1.3.4*</v>
      </c>
      <c r="C29" s="136" t="s">
        <v>675</v>
      </c>
      <c r="D29" s="201" t="s">
        <v>742</v>
      </c>
      <c r="E29" s="201">
        <v>1</v>
      </c>
      <c r="F29" s="205">
        <v>0</v>
      </c>
      <c r="G29" s="205">
        <f t="shared" si="2"/>
        <v>0</v>
      </c>
    </row>
    <row r="30" spans="1:7" s="168" customFormat="1" outlineLevel="2" x14ac:dyDescent="0.3">
      <c r="A30" s="174"/>
      <c r="B30" s="178" t="str">
        <f>$B$25&amp;"."&amp;TEXT(ROWS(B$1:$B5),"0")&amp;"*"</f>
        <v>1.2.1.3.5*</v>
      </c>
      <c r="C30" s="136" t="s">
        <v>674</v>
      </c>
      <c r="D30" s="201" t="s">
        <v>742</v>
      </c>
      <c r="E30" s="201">
        <v>1</v>
      </c>
      <c r="F30" s="205">
        <v>0</v>
      </c>
      <c r="G30" s="205">
        <f t="shared" si="2"/>
        <v>0</v>
      </c>
    </row>
    <row r="31" spans="1:7" s="168" customFormat="1" outlineLevel="2" x14ac:dyDescent="0.3">
      <c r="A31" s="174"/>
      <c r="B31" s="178" t="str">
        <f>$B$25&amp;"."&amp;TEXT(ROWS(B$1:$B6),"0")&amp;"*"</f>
        <v>1.2.1.3.6*</v>
      </c>
      <c r="C31" s="136" t="s">
        <v>673</v>
      </c>
      <c r="D31" s="201" t="s">
        <v>742</v>
      </c>
      <c r="E31" s="201">
        <v>1</v>
      </c>
      <c r="F31" s="205">
        <v>0</v>
      </c>
      <c r="G31" s="205">
        <f t="shared" si="2"/>
        <v>0</v>
      </c>
    </row>
    <row r="32" spans="1:7" s="168" customFormat="1" outlineLevel="2" x14ac:dyDescent="0.3">
      <c r="A32" s="174"/>
      <c r="B32" s="178" t="str">
        <f>$B$25&amp;"."&amp;TEXT(ROWS(B$1:$B7),"0")&amp;"*"</f>
        <v>1.2.1.3.7*</v>
      </c>
      <c r="C32" s="136" t="s">
        <v>672</v>
      </c>
      <c r="D32" s="201" t="s">
        <v>742</v>
      </c>
      <c r="E32" s="201">
        <v>1</v>
      </c>
      <c r="F32" s="205">
        <v>0</v>
      </c>
      <c r="G32" s="205">
        <f t="shared" si="2"/>
        <v>0</v>
      </c>
    </row>
    <row r="33" spans="1:7" s="168" customFormat="1" outlineLevel="2" x14ac:dyDescent="0.3">
      <c r="A33" s="174"/>
      <c r="B33" s="178" t="str">
        <f>$B$25&amp;"."&amp;TEXT(ROWS(B$1:$B8),"0")&amp;"*"</f>
        <v>1.2.1.3.8*</v>
      </c>
      <c r="C33" s="136" t="s">
        <v>671</v>
      </c>
      <c r="D33" s="201" t="s">
        <v>742</v>
      </c>
      <c r="E33" s="201">
        <v>1</v>
      </c>
      <c r="F33" s="205">
        <v>0</v>
      </c>
      <c r="G33" s="205">
        <f t="shared" si="2"/>
        <v>0</v>
      </c>
    </row>
    <row r="34" spans="1:7" s="168" customFormat="1" outlineLevel="2" x14ac:dyDescent="0.3">
      <c r="A34" s="174"/>
      <c r="B34" s="178" t="str">
        <f>$B$25&amp;"."&amp;TEXT(ROWS(B$1:$B9),"0")&amp;"*"</f>
        <v>1.2.1.3.9*</v>
      </c>
      <c r="C34" s="136" t="s">
        <v>670</v>
      </c>
      <c r="D34" s="201" t="s">
        <v>742</v>
      </c>
      <c r="E34" s="201">
        <v>1</v>
      </c>
      <c r="F34" s="205">
        <v>0</v>
      </c>
      <c r="G34" s="205">
        <f t="shared" si="2"/>
        <v>0</v>
      </c>
    </row>
    <row r="35" spans="1:7" s="168" customFormat="1" ht="37.200000000000003" customHeight="1" outlineLevel="1" x14ac:dyDescent="0.3">
      <c r="A35" s="174"/>
      <c r="B35" s="188" t="str">
        <f>$A$9&amp;"."&amp;TEXT(ROWS(B$1:$B2),"0")</f>
        <v>1.2.2</v>
      </c>
      <c r="C35" s="165" t="s">
        <v>806</v>
      </c>
      <c r="D35" s="191"/>
      <c r="E35" s="191"/>
      <c r="F35" s="290">
        <f>F36+F45+F62</f>
        <v>0</v>
      </c>
      <c r="G35" s="291"/>
    </row>
    <row r="36" spans="1:7" s="168" customFormat="1" ht="37.200000000000003" customHeight="1" outlineLevel="2" x14ac:dyDescent="0.3">
      <c r="A36" s="174"/>
      <c r="B36" s="188" t="str">
        <f>$B$35&amp;"."&amp;TEXT(ROWS(B$1:$B1),"0")</f>
        <v>1.2.2.1</v>
      </c>
      <c r="C36" s="165" t="s">
        <v>871</v>
      </c>
      <c r="D36" s="191" t="s">
        <v>742</v>
      </c>
      <c r="E36" s="191">
        <f>SUM(E37:E43)</f>
        <v>4</v>
      </c>
      <c r="F36" s="290">
        <f>SUM(G37:G43)</f>
        <v>0</v>
      </c>
      <c r="G36" s="291"/>
    </row>
    <row r="37" spans="1:7" s="168" customFormat="1" ht="37.200000000000003" customHeight="1" outlineLevel="3" x14ac:dyDescent="0.3">
      <c r="A37" s="174"/>
      <c r="B37" s="178" t="str">
        <f>$B$36&amp;"."&amp;TEXT(ROWS(B$1:$B1),"0")&amp;"*"</f>
        <v>1.2.2.1.1*</v>
      </c>
      <c r="C37" s="136" t="s">
        <v>807</v>
      </c>
      <c r="D37" s="201" t="s">
        <v>742</v>
      </c>
      <c r="E37" s="201">
        <v>1</v>
      </c>
      <c r="F37" s="205">
        <v>0</v>
      </c>
      <c r="G37" s="205">
        <f>F37*E37</f>
        <v>0</v>
      </c>
    </row>
    <row r="38" spans="1:7" s="168" customFormat="1" ht="37.200000000000003" customHeight="1" outlineLevel="3" x14ac:dyDescent="0.3">
      <c r="A38" s="174"/>
      <c r="B38" s="178"/>
      <c r="C38" s="220" t="s">
        <v>1079</v>
      </c>
      <c r="D38" s="201"/>
      <c r="E38" s="201"/>
      <c r="F38" s="221">
        <v>0</v>
      </c>
      <c r="G38" s="205"/>
    </row>
    <row r="39" spans="1:7" s="168" customFormat="1" ht="37.200000000000003" customHeight="1" outlineLevel="3" x14ac:dyDescent="0.3">
      <c r="A39" s="174"/>
      <c r="B39" s="178" t="str">
        <f>$B$36&amp;"."&amp;TEXT(ROWS(B$1:$B2),"0")&amp;"*"</f>
        <v>1.2.2.1.2*</v>
      </c>
      <c r="C39" s="136" t="s">
        <v>808</v>
      </c>
      <c r="D39" s="201" t="s">
        <v>742</v>
      </c>
      <c r="E39" s="201">
        <v>1</v>
      </c>
      <c r="F39" s="205">
        <v>0</v>
      </c>
      <c r="G39" s="205">
        <f t="shared" ref="G39:G43" si="3">F39*E39</f>
        <v>0</v>
      </c>
    </row>
    <row r="40" spans="1:7" s="168" customFormat="1" ht="37.200000000000003" customHeight="1" outlineLevel="3" x14ac:dyDescent="0.3">
      <c r="A40" s="174"/>
      <c r="B40" s="178"/>
      <c r="C40" s="220" t="s">
        <v>1079</v>
      </c>
      <c r="D40" s="201"/>
      <c r="E40" s="201"/>
      <c r="F40" s="221">
        <v>0</v>
      </c>
      <c r="G40" s="205"/>
    </row>
    <row r="41" spans="1:7" s="168" customFormat="1" ht="37.200000000000003" customHeight="1" outlineLevel="3" x14ac:dyDescent="0.3">
      <c r="A41" s="174"/>
      <c r="B41" s="178" t="str">
        <f>$B$36&amp;"."&amp;TEXT(ROWS(B$1:$B3),"0")&amp;"*"</f>
        <v>1.2.2.1.3*</v>
      </c>
      <c r="C41" s="136" t="s">
        <v>809</v>
      </c>
      <c r="D41" s="201" t="s">
        <v>742</v>
      </c>
      <c r="E41" s="201">
        <v>1</v>
      </c>
      <c r="F41" s="205">
        <v>0</v>
      </c>
      <c r="G41" s="205">
        <f t="shared" si="3"/>
        <v>0</v>
      </c>
    </row>
    <row r="42" spans="1:7" s="168" customFormat="1" ht="37.200000000000003" customHeight="1" outlineLevel="3" x14ac:dyDescent="0.3">
      <c r="A42" s="174"/>
      <c r="B42" s="178"/>
      <c r="C42" s="220" t="s">
        <v>1079</v>
      </c>
      <c r="D42" s="201"/>
      <c r="E42" s="201"/>
      <c r="F42" s="221">
        <v>0</v>
      </c>
      <c r="G42" s="205"/>
    </row>
    <row r="43" spans="1:7" s="168" customFormat="1" ht="37.200000000000003" customHeight="1" outlineLevel="3" x14ac:dyDescent="0.3">
      <c r="A43" s="174"/>
      <c r="B43" s="178" t="str">
        <f>$B$36&amp;"."&amp;TEXT(ROWS(B$1:$B4),"0")&amp;"*"</f>
        <v>1.2.2.1.4*</v>
      </c>
      <c r="C43" s="136" t="s">
        <v>810</v>
      </c>
      <c r="D43" s="201" t="s">
        <v>742</v>
      </c>
      <c r="E43" s="201">
        <v>1</v>
      </c>
      <c r="F43" s="205">
        <v>0</v>
      </c>
      <c r="G43" s="205">
        <f t="shared" si="3"/>
        <v>0</v>
      </c>
    </row>
    <row r="44" spans="1:7" s="168" customFormat="1" ht="37.200000000000003" customHeight="1" outlineLevel="3" x14ac:dyDescent="0.3">
      <c r="A44" s="174"/>
      <c r="B44" s="178"/>
      <c r="C44" s="220" t="s">
        <v>1079</v>
      </c>
      <c r="D44" s="201"/>
      <c r="E44" s="201"/>
      <c r="F44" s="221">
        <v>0</v>
      </c>
      <c r="G44" s="205"/>
    </row>
    <row r="45" spans="1:7" s="168" customFormat="1" ht="37.200000000000003" customHeight="1" outlineLevel="2" x14ac:dyDescent="0.3">
      <c r="A45" s="174"/>
      <c r="B45" s="188" t="str">
        <f>$B$35&amp;"."&amp;TEXT(ROWS(B$1:$B2),"0")</f>
        <v>1.2.2.2</v>
      </c>
      <c r="C45" s="165" t="s">
        <v>872</v>
      </c>
      <c r="D45" s="191" t="s">
        <v>742</v>
      </c>
      <c r="E45" s="191">
        <f>SUM(E46:E60)</f>
        <v>8</v>
      </c>
      <c r="F45" s="290">
        <f>SUM(G46:G60)</f>
        <v>0</v>
      </c>
      <c r="G45" s="291"/>
    </row>
    <row r="46" spans="1:7" s="168" customFormat="1" ht="37.200000000000003" customHeight="1" outlineLevel="3" x14ac:dyDescent="0.3">
      <c r="A46" s="174"/>
      <c r="B46" s="178" t="str">
        <f>$B$45&amp;"."&amp;TEXT(ROWS(B$1:$B1),"0")&amp;"*"</f>
        <v>1.2.2.2.1*</v>
      </c>
      <c r="C46" s="136" t="s">
        <v>819</v>
      </c>
      <c r="D46" s="201" t="s">
        <v>742</v>
      </c>
      <c r="E46" s="201">
        <v>1</v>
      </c>
      <c r="F46" s="205">
        <v>0</v>
      </c>
      <c r="G46" s="205">
        <f t="shared" ref="G46:G60" si="4">F46*E46</f>
        <v>0</v>
      </c>
    </row>
    <row r="47" spans="1:7" s="168" customFormat="1" ht="37.200000000000003" customHeight="1" outlineLevel="3" x14ac:dyDescent="0.3">
      <c r="A47" s="174"/>
      <c r="B47" s="178"/>
      <c r="C47" s="220" t="s">
        <v>1079</v>
      </c>
      <c r="D47" s="201"/>
      <c r="E47" s="201"/>
      <c r="F47" s="221">
        <v>0</v>
      </c>
      <c r="G47" s="205"/>
    </row>
    <row r="48" spans="1:7" s="168" customFormat="1" ht="37.200000000000003" customHeight="1" outlineLevel="3" x14ac:dyDescent="0.3">
      <c r="A48" s="174"/>
      <c r="B48" s="178" t="str">
        <f>$B$45&amp;"."&amp;TEXT(ROWS(B$1:$B2),"0")&amp;"*"</f>
        <v>1.2.2.2.2*</v>
      </c>
      <c r="C48" s="136" t="s">
        <v>818</v>
      </c>
      <c r="D48" s="201" t="s">
        <v>742</v>
      </c>
      <c r="E48" s="201">
        <v>1</v>
      </c>
      <c r="F48" s="205">
        <v>0</v>
      </c>
      <c r="G48" s="205">
        <f t="shared" si="4"/>
        <v>0</v>
      </c>
    </row>
    <row r="49" spans="1:7" s="168" customFormat="1" ht="37.200000000000003" customHeight="1" outlineLevel="3" x14ac:dyDescent="0.3">
      <c r="A49" s="174"/>
      <c r="B49" s="178"/>
      <c r="C49" s="220" t="s">
        <v>1079</v>
      </c>
      <c r="D49" s="201"/>
      <c r="E49" s="201"/>
      <c r="F49" s="221">
        <v>0</v>
      </c>
      <c r="G49" s="205"/>
    </row>
    <row r="50" spans="1:7" s="168" customFormat="1" ht="37.200000000000003" customHeight="1" outlineLevel="3" x14ac:dyDescent="0.3">
      <c r="A50" s="174"/>
      <c r="B50" s="178" t="str">
        <f>$B$45&amp;"."&amp;TEXT(ROWS(B$1:$B3),"0")&amp;"*"</f>
        <v>1.2.2.2.3*</v>
      </c>
      <c r="C50" s="136" t="s">
        <v>823</v>
      </c>
      <c r="D50" s="201" t="s">
        <v>742</v>
      </c>
      <c r="E50" s="201">
        <v>1</v>
      </c>
      <c r="F50" s="205">
        <v>0</v>
      </c>
      <c r="G50" s="205">
        <f t="shared" si="4"/>
        <v>0</v>
      </c>
    </row>
    <row r="51" spans="1:7" s="168" customFormat="1" ht="37.200000000000003" customHeight="1" outlineLevel="3" x14ac:dyDescent="0.3">
      <c r="A51" s="174"/>
      <c r="B51" s="178"/>
      <c r="C51" s="220" t="s">
        <v>1079</v>
      </c>
      <c r="D51" s="201"/>
      <c r="E51" s="201"/>
      <c r="F51" s="221">
        <v>0</v>
      </c>
      <c r="G51" s="205"/>
    </row>
    <row r="52" spans="1:7" s="168" customFormat="1" ht="37.200000000000003" customHeight="1" outlineLevel="3" x14ac:dyDescent="0.3">
      <c r="A52" s="174"/>
      <c r="B52" s="178" t="str">
        <f>$B$45&amp;"."&amp;TEXT(ROWS(B$1:$B4),"0")&amp;"*"</f>
        <v>1.2.2.2.4*</v>
      </c>
      <c r="C52" s="136" t="s">
        <v>817</v>
      </c>
      <c r="D52" s="201" t="s">
        <v>742</v>
      </c>
      <c r="E52" s="201">
        <v>1</v>
      </c>
      <c r="F52" s="205">
        <v>0</v>
      </c>
      <c r="G52" s="205">
        <f t="shared" si="4"/>
        <v>0</v>
      </c>
    </row>
    <row r="53" spans="1:7" s="168" customFormat="1" ht="37.200000000000003" customHeight="1" outlineLevel="3" x14ac:dyDescent="0.3">
      <c r="A53" s="174"/>
      <c r="B53" s="178"/>
      <c r="C53" s="220" t="s">
        <v>1079</v>
      </c>
      <c r="D53" s="201"/>
      <c r="E53" s="201"/>
      <c r="F53" s="221">
        <v>0</v>
      </c>
      <c r="G53" s="205"/>
    </row>
    <row r="54" spans="1:7" s="168" customFormat="1" ht="37.200000000000003" customHeight="1" outlineLevel="3" x14ac:dyDescent="0.3">
      <c r="A54" s="174"/>
      <c r="B54" s="178" t="str">
        <f>$B$45&amp;"."&amp;TEXT(ROWS(B$1:$B5),"0")&amp;"*"</f>
        <v>1.2.2.2.5*</v>
      </c>
      <c r="C54" s="136" t="s">
        <v>827</v>
      </c>
      <c r="D54" s="201" t="s">
        <v>742</v>
      </c>
      <c r="E54" s="201">
        <v>1</v>
      </c>
      <c r="F54" s="205">
        <v>0</v>
      </c>
      <c r="G54" s="205">
        <f t="shared" si="4"/>
        <v>0</v>
      </c>
    </row>
    <row r="55" spans="1:7" s="168" customFormat="1" ht="37.200000000000003" customHeight="1" outlineLevel="3" x14ac:dyDescent="0.3">
      <c r="A55" s="174"/>
      <c r="B55" s="178"/>
      <c r="C55" s="220" t="s">
        <v>1079</v>
      </c>
      <c r="D55" s="201"/>
      <c r="E55" s="201"/>
      <c r="F55" s="221">
        <v>0</v>
      </c>
      <c r="G55" s="205"/>
    </row>
    <row r="56" spans="1:7" s="168" customFormat="1" ht="37.200000000000003" customHeight="1" outlineLevel="3" x14ac:dyDescent="0.3">
      <c r="A56" s="174"/>
      <c r="B56" s="178" t="str">
        <f>$B$45&amp;"."&amp;TEXT(ROWS(B$1:$B6),"0")&amp;"*"</f>
        <v>1.2.2.2.6*</v>
      </c>
      <c r="C56" s="136" t="s">
        <v>821</v>
      </c>
      <c r="D56" s="201" t="s">
        <v>742</v>
      </c>
      <c r="E56" s="201">
        <v>1</v>
      </c>
      <c r="F56" s="205">
        <v>0</v>
      </c>
      <c r="G56" s="205">
        <f t="shared" si="4"/>
        <v>0</v>
      </c>
    </row>
    <row r="57" spans="1:7" s="168" customFormat="1" ht="37.200000000000003" customHeight="1" outlineLevel="3" x14ac:dyDescent="0.3">
      <c r="A57" s="174"/>
      <c r="B57" s="178"/>
      <c r="C57" s="220" t="s">
        <v>1079</v>
      </c>
      <c r="D57" s="201"/>
      <c r="E57" s="201"/>
      <c r="F57" s="221">
        <v>0</v>
      </c>
      <c r="G57" s="205"/>
    </row>
    <row r="58" spans="1:7" s="168" customFormat="1" ht="37.200000000000003" customHeight="1" outlineLevel="3" x14ac:dyDescent="0.3">
      <c r="A58" s="174"/>
      <c r="B58" s="178" t="str">
        <f>$B$45&amp;"."&amp;TEXT(ROWS(B$1:$B7),"0")&amp;"*"</f>
        <v>1.2.2.2.7*</v>
      </c>
      <c r="C58" s="136" t="s">
        <v>820</v>
      </c>
      <c r="D58" s="201" t="s">
        <v>742</v>
      </c>
      <c r="E58" s="201">
        <v>1</v>
      </c>
      <c r="F58" s="205">
        <v>0</v>
      </c>
      <c r="G58" s="205">
        <f t="shared" si="4"/>
        <v>0</v>
      </c>
    </row>
    <row r="59" spans="1:7" s="168" customFormat="1" ht="37.200000000000003" customHeight="1" outlineLevel="3" x14ac:dyDescent="0.3">
      <c r="A59" s="174"/>
      <c r="B59" s="178"/>
      <c r="C59" s="220" t="s">
        <v>1079</v>
      </c>
      <c r="D59" s="201"/>
      <c r="E59" s="201"/>
      <c r="F59" s="221">
        <v>0</v>
      </c>
      <c r="G59" s="205"/>
    </row>
    <row r="60" spans="1:7" s="168" customFormat="1" ht="37.200000000000003" customHeight="1" outlineLevel="3" x14ac:dyDescent="0.3">
      <c r="A60" s="174"/>
      <c r="B60" s="178" t="str">
        <f>$B$45&amp;"."&amp;TEXT(ROWS(B$1:$B8),"0")&amp;"*"</f>
        <v>1.2.2.2.8*</v>
      </c>
      <c r="C60" s="136" t="s">
        <v>822</v>
      </c>
      <c r="D60" s="201" t="s">
        <v>742</v>
      </c>
      <c r="E60" s="201">
        <v>1</v>
      </c>
      <c r="F60" s="205">
        <v>0</v>
      </c>
      <c r="G60" s="205">
        <f t="shared" si="4"/>
        <v>0</v>
      </c>
    </row>
    <row r="61" spans="1:7" s="168" customFormat="1" ht="37.200000000000003" customHeight="1" outlineLevel="3" x14ac:dyDescent="0.3">
      <c r="A61" s="174"/>
      <c r="B61" s="178"/>
      <c r="C61" s="220" t="s">
        <v>1079</v>
      </c>
      <c r="D61" s="201"/>
      <c r="E61" s="201"/>
      <c r="F61" s="221">
        <v>0</v>
      </c>
      <c r="G61" s="205"/>
    </row>
    <row r="62" spans="1:7" s="168" customFormat="1" ht="37.200000000000003" customHeight="1" outlineLevel="2" x14ac:dyDescent="0.3">
      <c r="A62" s="174"/>
      <c r="B62" s="188" t="str">
        <f>$B$35&amp;"."&amp;TEXT(ROWS(B$1:$B3),"0")</f>
        <v>1.2.2.3</v>
      </c>
      <c r="C62" s="165" t="s">
        <v>873</v>
      </c>
      <c r="D62" s="191" t="s">
        <v>742</v>
      </c>
      <c r="E62" s="191">
        <f>SUM(E63:E79)</f>
        <v>9</v>
      </c>
      <c r="F62" s="290">
        <f>SUM(G63:G79)</f>
        <v>0</v>
      </c>
      <c r="G62" s="291"/>
    </row>
    <row r="63" spans="1:7" s="168" customFormat="1" ht="37.200000000000003" customHeight="1" outlineLevel="2" x14ac:dyDescent="0.3">
      <c r="A63" s="174"/>
      <c r="B63" s="178" t="str">
        <f>$B$62&amp;"."&amp;TEXT(ROWS(B$1:$B1),"0")&amp;"*"</f>
        <v>1.2.2.3.1*</v>
      </c>
      <c r="C63" s="136" t="s">
        <v>826</v>
      </c>
      <c r="D63" s="201" t="s">
        <v>742</v>
      </c>
      <c r="E63" s="201">
        <v>1</v>
      </c>
      <c r="F63" s="205">
        <v>0</v>
      </c>
      <c r="G63" s="205">
        <f t="shared" ref="G63:G79" si="5">F63*E63</f>
        <v>0</v>
      </c>
    </row>
    <row r="64" spans="1:7" s="168" customFormat="1" ht="37.200000000000003" customHeight="1" outlineLevel="2" x14ac:dyDescent="0.3">
      <c r="A64" s="174"/>
      <c r="B64" s="178"/>
      <c r="C64" s="220" t="s">
        <v>1079</v>
      </c>
      <c r="D64" s="201"/>
      <c r="E64" s="201"/>
      <c r="F64" s="221">
        <v>0</v>
      </c>
      <c r="G64" s="205"/>
    </row>
    <row r="65" spans="1:7" s="168" customFormat="1" ht="37.200000000000003" customHeight="1" outlineLevel="2" x14ac:dyDescent="0.3">
      <c r="A65" s="174"/>
      <c r="B65" s="178" t="str">
        <f>$B$62&amp;"."&amp;TEXT(ROWS(B$1:$B2),"0")&amp;"*"</f>
        <v>1.2.2.3.2*</v>
      </c>
      <c r="C65" s="136" t="s">
        <v>825</v>
      </c>
      <c r="D65" s="201" t="s">
        <v>742</v>
      </c>
      <c r="E65" s="201">
        <v>1</v>
      </c>
      <c r="F65" s="205">
        <v>0</v>
      </c>
      <c r="G65" s="205">
        <f t="shared" si="5"/>
        <v>0</v>
      </c>
    </row>
    <row r="66" spans="1:7" s="168" customFormat="1" ht="37.200000000000003" customHeight="1" outlineLevel="2" x14ac:dyDescent="0.3">
      <c r="A66" s="174"/>
      <c r="B66" s="178"/>
      <c r="C66" s="220" t="s">
        <v>1079</v>
      </c>
      <c r="D66" s="201"/>
      <c r="E66" s="201"/>
      <c r="F66" s="221">
        <v>0</v>
      </c>
      <c r="G66" s="205"/>
    </row>
    <row r="67" spans="1:7" s="168" customFormat="1" ht="37.200000000000003" customHeight="1" outlineLevel="2" x14ac:dyDescent="0.3">
      <c r="A67" s="174"/>
      <c r="B67" s="178" t="str">
        <f>$B$62&amp;"."&amp;TEXT(ROWS(B$1:$B3),"0")&amp;"*"</f>
        <v>1.2.2.3.3*</v>
      </c>
      <c r="C67" s="136" t="s">
        <v>824</v>
      </c>
      <c r="D67" s="201" t="s">
        <v>742</v>
      </c>
      <c r="E67" s="201">
        <v>1</v>
      </c>
      <c r="F67" s="205">
        <v>0</v>
      </c>
      <c r="G67" s="205">
        <f t="shared" si="5"/>
        <v>0</v>
      </c>
    </row>
    <row r="68" spans="1:7" s="168" customFormat="1" ht="37.200000000000003" customHeight="1" outlineLevel="2" x14ac:dyDescent="0.3">
      <c r="A68" s="174"/>
      <c r="B68" s="178"/>
      <c r="C68" s="220" t="s">
        <v>1079</v>
      </c>
      <c r="D68" s="201"/>
      <c r="E68" s="201"/>
      <c r="F68" s="221">
        <v>0</v>
      </c>
      <c r="G68" s="205"/>
    </row>
    <row r="69" spans="1:7" s="168" customFormat="1" ht="37.200000000000003" customHeight="1" outlineLevel="2" x14ac:dyDescent="0.3">
      <c r="A69" s="174"/>
      <c r="B69" s="178" t="str">
        <f>$B$62&amp;"."&amp;TEXT(ROWS(B$1:$B4),"0")&amp;"*"</f>
        <v>1.2.2.3.4*</v>
      </c>
      <c r="C69" s="136" t="s">
        <v>816</v>
      </c>
      <c r="D69" s="201" t="s">
        <v>742</v>
      </c>
      <c r="E69" s="201">
        <v>1</v>
      </c>
      <c r="F69" s="205">
        <v>0</v>
      </c>
      <c r="G69" s="205">
        <f t="shared" si="5"/>
        <v>0</v>
      </c>
    </row>
    <row r="70" spans="1:7" s="168" customFormat="1" ht="37.200000000000003" customHeight="1" outlineLevel="2" x14ac:dyDescent="0.3">
      <c r="A70" s="174"/>
      <c r="B70" s="178"/>
      <c r="C70" s="220" t="s">
        <v>1079</v>
      </c>
      <c r="D70" s="201"/>
      <c r="E70" s="201"/>
      <c r="F70" s="221">
        <v>0</v>
      </c>
      <c r="G70" s="205"/>
    </row>
    <row r="71" spans="1:7" s="168" customFormat="1" ht="37.200000000000003" customHeight="1" outlineLevel="2" x14ac:dyDescent="0.3">
      <c r="A71" s="174"/>
      <c r="B71" s="178" t="str">
        <f>$B$62&amp;"."&amp;TEXT(ROWS(B$1:$B5),"0")&amp;"*"</f>
        <v>1.2.2.3.5*</v>
      </c>
      <c r="C71" s="136" t="s">
        <v>815</v>
      </c>
      <c r="D71" s="201" t="s">
        <v>742</v>
      </c>
      <c r="E71" s="201">
        <v>1</v>
      </c>
      <c r="F71" s="205">
        <v>0</v>
      </c>
      <c r="G71" s="205">
        <f t="shared" si="5"/>
        <v>0</v>
      </c>
    </row>
    <row r="72" spans="1:7" s="168" customFormat="1" ht="37.200000000000003" customHeight="1" outlineLevel="2" x14ac:dyDescent="0.3">
      <c r="A72" s="174"/>
      <c r="B72" s="178"/>
      <c r="C72" s="220" t="s">
        <v>1079</v>
      </c>
      <c r="D72" s="201"/>
      <c r="E72" s="201"/>
      <c r="F72" s="221">
        <v>0</v>
      </c>
      <c r="G72" s="205"/>
    </row>
    <row r="73" spans="1:7" s="168" customFormat="1" ht="37.200000000000003" customHeight="1" outlineLevel="2" x14ac:dyDescent="0.3">
      <c r="A73" s="174"/>
      <c r="B73" s="178" t="str">
        <f>$B$62&amp;"."&amp;TEXT(ROWS(B$1:$B6),"0")&amp;"*"</f>
        <v>1.2.2.3.6*</v>
      </c>
      <c r="C73" s="136" t="s">
        <v>814</v>
      </c>
      <c r="D73" s="201" t="s">
        <v>742</v>
      </c>
      <c r="E73" s="201">
        <v>1</v>
      </c>
      <c r="F73" s="205">
        <v>0</v>
      </c>
      <c r="G73" s="205">
        <f t="shared" si="5"/>
        <v>0</v>
      </c>
    </row>
    <row r="74" spans="1:7" s="168" customFormat="1" ht="37.200000000000003" customHeight="1" outlineLevel="2" x14ac:dyDescent="0.3">
      <c r="A74" s="174"/>
      <c r="B74" s="178"/>
      <c r="C74" s="220" t="s">
        <v>1079</v>
      </c>
      <c r="D74" s="201"/>
      <c r="E74" s="201"/>
      <c r="F74" s="221">
        <v>0</v>
      </c>
      <c r="G74" s="205"/>
    </row>
    <row r="75" spans="1:7" s="168" customFormat="1" ht="37.200000000000003" customHeight="1" outlineLevel="2" x14ac:dyDescent="0.3">
      <c r="A75" s="174"/>
      <c r="B75" s="178" t="str">
        <f>$B$62&amp;"."&amp;TEXT(ROWS(B$1:$B7),"0")&amp;"*"</f>
        <v>1.2.2.3.7*</v>
      </c>
      <c r="C75" s="136" t="s">
        <v>813</v>
      </c>
      <c r="D75" s="201" t="s">
        <v>742</v>
      </c>
      <c r="E75" s="201">
        <v>1</v>
      </c>
      <c r="F75" s="205">
        <v>0</v>
      </c>
      <c r="G75" s="205">
        <f t="shared" si="5"/>
        <v>0</v>
      </c>
    </row>
    <row r="76" spans="1:7" s="168" customFormat="1" ht="37.200000000000003" customHeight="1" outlineLevel="2" x14ac:dyDescent="0.3">
      <c r="A76" s="174"/>
      <c r="B76" s="178"/>
      <c r="C76" s="220" t="s">
        <v>1079</v>
      </c>
      <c r="D76" s="201"/>
      <c r="E76" s="201"/>
      <c r="F76" s="221">
        <v>0</v>
      </c>
      <c r="G76" s="205"/>
    </row>
    <row r="77" spans="1:7" s="168" customFormat="1" ht="37.200000000000003" customHeight="1" outlineLevel="2" x14ac:dyDescent="0.3">
      <c r="A77" s="174"/>
      <c r="B77" s="178" t="str">
        <f>$B$62&amp;"."&amp;TEXT(ROWS(B$1:$B8),"0")&amp;"*"</f>
        <v>1.2.2.3.8*</v>
      </c>
      <c r="C77" s="136" t="s">
        <v>812</v>
      </c>
      <c r="D77" s="201" t="s">
        <v>742</v>
      </c>
      <c r="E77" s="201">
        <v>1</v>
      </c>
      <c r="F77" s="205">
        <v>0</v>
      </c>
      <c r="G77" s="205">
        <f t="shared" si="5"/>
        <v>0</v>
      </c>
    </row>
    <row r="78" spans="1:7" s="168" customFormat="1" ht="37.200000000000003" customHeight="1" outlineLevel="2" x14ac:dyDescent="0.3">
      <c r="A78" s="174"/>
      <c r="B78" s="178"/>
      <c r="C78" s="220" t="s">
        <v>1079</v>
      </c>
      <c r="D78" s="201"/>
      <c r="E78" s="201"/>
      <c r="F78" s="221">
        <v>0</v>
      </c>
      <c r="G78" s="205"/>
    </row>
    <row r="79" spans="1:7" s="168" customFormat="1" ht="37.200000000000003" customHeight="1" outlineLevel="2" x14ac:dyDescent="0.3">
      <c r="A79" s="174"/>
      <c r="B79" s="178" t="str">
        <f>$B$62&amp;"."&amp;TEXT(ROWS(B$1:$B9),"0")&amp;"*"</f>
        <v>1.2.2.3.9*</v>
      </c>
      <c r="C79" s="136" t="s">
        <v>811</v>
      </c>
      <c r="D79" s="201" t="s">
        <v>742</v>
      </c>
      <c r="E79" s="201">
        <v>1</v>
      </c>
      <c r="F79" s="205">
        <v>0</v>
      </c>
      <c r="G79" s="205">
        <f t="shared" si="5"/>
        <v>0</v>
      </c>
    </row>
    <row r="80" spans="1:7" s="168" customFormat="1" ht="37.200000000000003" customHeight="1" outlineLevel="2" x14ac:dyDescent="0.3">
      <c r="A80" s="174"/>
      <c r="B80" s="178"/>
      <c r="C80" s="220" t="s">
        <v>1079</v>
      </c>
      <c r="D80" s="201"/>
      <c r="E80" s="201"/>
      <c r="F80" s="221">
        <v>0</v>
      </c>
      <c r="G80" s="205"/>
    </row>
    <row r="81" spans="1:8" s="168" customFormat="1" ht="16.2" outlineLevel="1" x14ac:dyDescent="0.3">
      <c r="A81" s="174"/>
      <c r="B81" s="188" t="str">
        <f>$A$9&amp;"."&amp;TEXT(ROWS(B$1:$B3),"0")</f>
        <v>1.2.3</v>
      </c>
      <c r="C81" s="165" t="s">
        <v>755</v>
      </c>
      <c r="D81" s="191"/>
      <c r="E81" s="191"/>
      <c r="F81" s="290">
        <f>F82+F87+F96</f>
        <v>0</v>
      </c>
      <c r="G81" s="291"/>
    </row>
    <row r="82" spans="1:8" s="183" customFormat="1" ht="15" customHeight="1" outlineLevel="1" x14ac:dyDescent="0.3">
      <c r="A82" s="174"/>
      <c r="B82" s="188" t="str">
        <f>$B$81&amp;"."&amp;TEXT(ROWS(B$1:$B1),"0")</f>
        <v>1.2.3.1</v>
      </c>
      <c r="C82" s="165" t="s">
        <v>871</v>
      </c>
      <c r="D82" s="191" t="s">
        <v>742</v>
      </c>
      <c r="E82" s="191">
        <f>SUM(E83:E86)</f>
        <v>4</v>
      </c>
      <c r="F82" s="290">
        <f>SUM(G83:G86)</f>
        <v>0</v>
      </c>
      <c r="G82" s="291"/>
      <c r="H82" s="168"/>
    </row>
    <row r="83" spans="1:8" s="168" customFormat="1" outlineLevel="2" x14ac:dyDescent="0.3">
      <c r="A83" s="174"/>
      <c r="B83" s="178" t="str">
        <f>$B$82&amp;"."&amp;TEXT(ROWS(B$1:$B1),"0")&amp;"*"</f>
        <v>1.2.3.1.1*</v>
      </c>
      <c r="C83" s="166" t="s">
        <v>828</v>
      </c>
      <c r="D83" s="201" t="s">
        <v>742</v>
      </c>
      <c r="E83" s="201">
        <v>1</v>
      </c>
      <c r="F83" s="205">
        <v>0</v>
      </c>
      <c r="G83" s="205">
        <f>F83*E83</f>
        <v>0</v>
      </c>
    </row>
    <row r="84" spans="1:8" s="168" customFormat="1" outlineLevel="2" x14ac:dyDescent="0.3">
      <c r="A84" s="174"/>
      <c r="B84" s="178" t="str">
        <f>$B$82&amp;"."&amp;TEXT(ROWS(B$1:$B2),"0")&amp;"*"</f>
        <v>1.2.3.1.2*</v>
      </c>
      <c r="C84" s="166" t="s">
        <v>829</v>
      </c>
      <c r="D84" s="201" t="s">
        <v>742</v>
      </c>
      <c r="E84" s="201">
        <v>1</v>
      </c>
      <c r="F84" s="205">
        <v>0</v>
      </c>
      <c r="G84" s="205">
        <f t="shared" ref="G84:G86" si="6">F84*E84</f>
        <v>0</v>
      </c>
    </row>
    <row r="85" spans="1:8" s="168" customFormat="1" outlineLevel="2" x14ac:dyDescent="0.3">
      <c r="A85" s="174"/>
      <c r="B85" s="178" t="str">
        <f>$B$82&amp;"."&amp;TEXT(ROWS(B$1:$B3),"0")&amp;"*"</f>
        <v>1.2.3.1.3*</v>
      </c>
      <c r="C85" s="166" t="s">
        <v>830</v>
      </c>
      <c r="D85" s="201" t="s">
        <v>742</v>
      </c>
      <c r="E85" s="201">
        <v>1</v>
      </c>
      <c r="F85" s="205">
        <v>0</v>
      </c>
      <c r="G85" s="205">
        <f t="shared" si="6"/>
        <v>0</v>
      </c>
    </row>
    <row r="86" spans="1:8" s="168" customFormat="1" outlineLevel="2" x14ac:dyDescent="0.3">
      <c r="A86" s="174"/>
      <c r="B86" s="178" t="str">
        <f>$B$82&amp;"."&amp;TEXT(ROWS(B$1:$B4),"0")&amp;"*"</f>
        <v>1.2.3.1.4*</v>
      </c>
      <c r="C86" s="166" t="s">
        <v>831</v>
      </c>
      <c r="D86" s="201" t="s">
        <v>742</v>
      </c>
      <c r="E86" s="201">
        <v>1</v>
      </c>
      <c r="F86" s="205">
        <v>0</v>
      </c>
      <c r="G86" s="205">
        <f t="shared" si="6"/>
        <v>0</v>
      </c>
    </row>
    <row r="87" spans="1:8" s="183" customFormat="1" ht="15" customHeight="1" outlineLevel="1" x14ac:dyDescent="0.3">
      <c r="A87" s="174"/>
      <c r="B87" s="188" t="str">
        <f>$B$81&amp;"."&amp;TEXT(ROWS(B$1:$B2),"0")</f>
        <v>1.2.3.2</v>
      </c>
      <c r="C87" s="165" t="s">
        <v>872</v>
      </c>
      <c r="D87" s="191" t="s">
        <v>742</v>
      </c>
      <c r="E87" s="191">
        <f>SUM(E88:E95)</f>
        <v>8</v>
      </c>
      <c r="F87" s="290">
        <f>SUM(G88:G95)</f>
        <v>0</v>
      </c>
      <c r="G87" s="291"/>
      <c r="H87" s="168"/>
    </row>
    <row r="88" spans="1:8" s="168" customFormat="1" outlineLevel="2" x14ac:dyDescent="0.3">
      <c r="A88" s="174"/>
      <c r="B88" s="178" t="str">
        <f>$B$87&amp;"."&amp;TEXT(ROWS(B$1:$B1),"0")&amp;"*"</f>
        <v>1.2.3.2.1*</v>
      </c>
      <c r="C88" s="166" t="s">
        <v>838</v>
      </c>
      <c r="D88" s="201" t="s">
        <v>742</v>
      </c>
      <c r="E88" s="201">
        <v>1</v>
      </c>
      <c r="F88" s="205">
        <v>0</v>
      </c>
      <c r="G88" s="205">
        <f t="shared" ref="G88:G95" si="7">F88*E88</f>
        <v>0</v>
      </c>
    </row>
    <row r="89" spans="1:8" s="168" customFormat="1" outlineLevel="2" x14ac:dyDescent="0.3">
      <c r="A89" s="174"/>
      <c r="B89" s="178" t="str">
        <f>$B$87&amp;"."&amp;TEXT(ROWS(B$1:$B2),"0")&amp;"*"</f>
        <v>1.2.3.2.2*</v>
      </c>
      <c r="C89" s="166" t="s">
        <v>839</v>
      </c>
      <c r="D89" s="201" t="s">
        <v>742</v>
      </c>
      <c r="E89" s="201">
        <v>1</v>
      </c>
      <c r="F89" s="205">
        <v>0</v>
      </c>
      <c r="G89" s="205">
        <f t="shared" si="7"/>
        <v>0</v>
      </c>
    </row>
    <row r="90" spans="1:8" s="168" customFormat="1" outlineLevel="2" x14ac:dyDescent="0.3">
      <c r="A90" s="174"/>
      <c r="B90" s="178" t="str">
        <f>$B$87&amp;"."&amp;TEXT(ROWS(B$1:$B3),"0")&amp;"*"</f>
        <v>1.2.3.2.3*</v>
      </c>
      <c r="C90" s="166" t="s">
        <v>840</v>
      </c>
      <c r="D90" s="201" t="s">
        <v>742</v>
      </c>
      <c r="E90" s="201">
        <v>1</v>
      </c>
      <c r="F90" s="205">
        <v>0</v>
      </c>
      <c r="G90" s="205">
        <f t="shared" si="7"/>
        <v>0</v>
      </c>
    </row>
    <row r="91" spans="1:8" s="168" customFormat="1" outlineLevel="2" x14ac:dyDescent="0.3">
      <c r="A91" s="174"/>
      <c r="B91" s="178" t="str">
        <f>$B$87&amp;"."&amp;TEXT(ROWS(B$1:$B4),"0")&amp;"*"</f>
        <v>1.2.3.2.4*</v>
      </c>
      <c r="C91" s="166" t="s">
        <v>841</v>
      </c>
      <c r="D91" s="201" t="s">
        <v>742</v>
      </c>
      <c r="E91" s="201">
        <v>1</v>
      </c>
      <c r="F91" s="205">
        <v>0</v>
      </c>
      <c r="G91" s="205">
        <f t="shared" si="7"/>
        <v>0</v>
      </c>
    </row>
    <row r="92" spans="1:8" s="168" customFormat="1" outlineLevel="2" x14ac:dyDescent="0.3">
      <c r="A92" s="174"/>
      <c r="B92" s="178" t="str">
        <f>$B$87&amp;"."&amp;TEXT(ROWS(B$1:$B5),"0")&amp;"*"</f>
        <v>1.2.3.2.5*</v>
      </c>
      <c r="C92" s="166" t="s">
        <v>842</v>
      </c>
      <c r="D92" s="201" t="s">
        <v>742</v>
      </c>
      <c r="E92" s="201">
        <v>1</v>
      </c>
      <c r="F92" s="205">
        <v>0</v>
      </c>
      <c r="G92" s="205">
        <f t="shared" si="7"/>
        <v>0</v>
      </c>
    </row>
    <row r="93" spans="1:8" s="168" customFormat="1" outlineLevel="2" x14ac:dyDescent="0.3">
      <c r="A93" s="174"/>
      <c r="B93" s="178" t="str">
        <f>$B$87&amp;"."&amp;TEXT(ROWS(B$1:$B6),"0")&amp;"*"</f>
        <v>1.2.3.2.6*</v>
      </c>
      <c r="C93" s="166" t="s">
        <v>843</v>
      </c>
      <c r="D93" s="201" t="s">
        <v>742</v>
      </c>
      <c r="E93" s="201">
        <v>1</v>
      </c>
      <c r="F93" s="205">
        <v>0</v>
      </c>
      <c r="G93" s="205">
        <f t="shared" si="7"/>
        <v>0</v>
      </c>
    </row>
    <row r="94" spans="1:8" s="168" customFormat="1" outlineLevel="2" x14ac:dyDescent="0.3">
      <c r="A94" s="174"/>
      <c r="B94" s="178" t="str">
        <f>$B$87&amp;"."&amp;TEXT(ROWS(B$1:$B7),"0")&amp;"*"</f>
        <v>1.2.3.2.7*</v>
      </c>
      <c r="C94" s="166" t="s">
        <v>844</v>
      </c>
      <c r="D94" s="201" t="s">
        <v>742</v>
      </c>
      <c r="E94" s="201">
        <v>1</v>
      </c>
      <c r="F94" s="205">
        <v>0</v>
      </c>
      <c r="G94" s="205">
        <f t="shared" si="7"/>
        <v>0</v>
      </c>
    </row>
    <row r="95" spans="1:8" s="168" customFormat="1" outlineLevel="2" x14ac:dyDescent="0.3">
      <c r="A95" s="174"/>
      <c r="B95" s="178" t="str">
        <f>$B$87&amp;"."&amp;TEXT(ROWS(B$1:$B8),"0")&amp;"*"</f>
        <v>1.2.3.2.8*</v>
      </c>
      <c r="C95" s="166" t="s">
        <v>848</v>
      </c>
      <c r="D95" s="201" t="s">
        <v>742</v>
      </c>
      <c r="E95" s="201">
        <v>1</v>
      </c>
      <c r="F95" s="205">
        <v>0</v>
      </c>
      <c r="G95" s="205">
        <f t="shared" si="7"/>
        <v>0</v>
      </c>
    </row>
    <row r="96" spans="1:8" s="183" customFormat="1" ht="15" customHeight="1" outlineLevel="1" x14ac:dyDescent="0.3">
      <c r="A96" s="174"/>
      <c r="B96" s="188" t="str">
        <f>$B$81&amp;"."&amp;TEXT(ROWS(B$1:$B3),"0")</f>
        <v>1.2.3.3</v>
      </c>
      <c r="C96" s="165" t="s">
        <v>873</v>
      </c>
      <c r="D96" s="191" t="s">
        <v>742</v>
      </c>
      <c r="E96" s="191">
        <f>SUM(E97:E105)</f>
        <v>9</v>
      </c>
      <c r="F96" s="290">
        <f>SUM(G97:G105)</f>
        <v>0</v>
      </c>
      <c r="G96" s="291"/>
      <c r="H96" s="168"/>
    </row>
    <row r="97" spans="1:8" s="168" customFormat="1" outlineLevel="1" x14ac:dyDescent="0.3">
      <c r="A97" s="174"/>
      <c r="B97" s="178" t="str">
        <f>$B$96&amp;"."&amp;TEXT(ROWS(B$1:$B1),"0")&amp;"*"</f>
        <v>1.2.3.3.1*</v>
      </c>
      <c r="C97" s="166" t="s">
        <v>832</v>
      </c>
      <c r="D97" s="201" t="s">
        <v>742</v>
      </c>
      <c r="E97" s="201">
        <v>1</v>
      </c>
      <c r="F97" s="205">
        <v>0</v>
      </c>
      <c r="G97" s="205">
        <f t="shared" ref="G97:G105" si="8">F97*E97</f>
        <v>0</v>
      </c>
    </row>
    <row r="98" spans="1:8" s="168" customFormat="1" outlineLevel="1" x14ac:dyDescent="0.3">
      <c r="A98" s="174"/>
      <c r="B98" s="178" t="str">
        <f>$B$96&amp;"."&amp;TEXT(ROWS(B$1:$B2),"0")&amp;"*"</f>
        <v>1.2.3.3.2*</v>
      </c>
      <c r="C98" s="166" t="s">
        <v>833</v>
      </c>
      <c r="D98" s="201" t="s">
        <v>742</v>
      </c>
      <c r="E98" s="201">
        <v>1</v>
      </c>
      <c r="F98" s="205">
        <v>0</v>
      </c>
      <c r="G98" s="205">
        <f t="shared" si="8"/>
        <v>0</v>
      </c>
    </row>
    <row r="99" spans="1:8" s="168" customFormat="1" outlineLevel="1" x14ac:dyDescent="0.3">
      <c r="A99" s="174"/>
      <c r="B99" s="178" t="str">
        <f>$B$96&amp;"."&amp;TEXT(ROWS(B$1:$B3),"0")&amp;"*"</f>
        <v>1.2.3.3.3*</v>
      </c>
      <c r="C99" s="166" t="s">
        <v>834</v>
      </c>
      <c r="D99" s="201" t="s">
        <v>742</v>
      </c>
      <c r="E99" s="201">
        <v>1</v>
      </c>
      <c r="F99" s="205">
        <v>0</v>
      </c>
      <c r="G99" s="205">
        <f t="shared" si="8"/>
        <v>0</v>
      </c>
    </row>
    <row r="100" spans="1:8" s="168" customFormat="1" outlineLevel="1" x14ac:dyDescent="0.3">
      <c r="A100" s="174"/>
      <c r="B100" s="178" t="str">
        <f>$B$96&amp;"."&amp;TEXT(ROWS(B$1:$B4),"0")&amp;"*"</f>
        <v>1.2.3.3.4*</v>
      </c>
      <c r="C100" s="166" t="s">
        <v>835</v>
      </c>
      <c r="D100" s="201" t="s">
        <v>742</v>
      </c>
      <c r="E100" s="201">
        <v>1</v>
      </c>
      <c r="F100" s="205">
        <v>0</v>
      </c>
      <c r="G100" s="205">
        <f t="shared" si="8"/>
        <v>0</v>
      </c>
    </row>
    <row r="101" spans="1:8" s="168" customFormat="1" outlineLevel="1" x14ac:dyDescent="0.3">
      <c r="A101" s="174"/>
      <c r="B101" s="178" t="str">
        <f>$B$96&amp;"."&amp;TEXT(ROWS(B$1:$B5),"0")&amp;"*"</f>
        <v>1.2.3.3.5*</v>
      </c>
      <c r="C101" s="166" t="s">
        <v>836</v>
      </c>
      <c r="D101" s="201" t="s">
        <v>742</v>
      </c>
      <c r="E101" s="201">
        <v>1</v>
      </c>
      <c r="F101" s="205">
        <v>0</v>
      </c>
      <c r="G101" s="205">
        <f t="shared" si="8"/>
        <v>0</v>
      </c>
    </row>
    <row r="102" spans="1:8" s="168" customFormat="1" outlineLevel="1" x14ac:dyDescent="0.3">
      <c r="A102" s="174"/>
      <c r="B102" s="178" t="str">
        <f>$B$96&amp;"."&amp;TEXT(ROWS(B$1:$B6),"0")&amp;"*"</f>
        <v>1.2.3.3.6*</v>
      </c>
      <c r="C102" s="166" t="s">
        <v>837</v>
      </c>
      <c r="D102" s="201" t="s">
        <v>742</v>
      </c>
      <c r="E102" s="201">
        <v>1</v>
      </c>
      <c r="F102" s="205">
        <v>0</v>
      </c>
      <c r="G102" s="205">
        <f t="shared" si="8"/>
        <v>0</v>
      </c>
    </row>
    <row r="103" spans="1:8" s="168" customFormat="1" outlineLevel="1" x14ac:dyDescent="0.3">
      <c r="A103" s="174"/>
      <c r="B103" s="178" t="str">
        <f>$B$96&amp;"."&amp;TEXT(ROWS(B$1:$B7),"0")&amp;"*"</f>
        <v>1.2.3.3.7*</v>
      </c>
      <c r="C103" s="166" t="s">
        <v>845</v>
      </c>
      <c r="D103" s="201" t="s">
        <v>742</v>
      </c>
      <c r="E103" s="201">
        <v>1</v>
      </c>
      <c r="F103" s="205">
        <v>0</v>
      </c>
      <c r="G103" s="205">
        <f t="shared" si="8"/>
        <v>0</v>
      </c>
    </row>
    <row r="104" spans="1:8" s="168" customFormat="1" outlineLevel="1" x14ac:dyDescent="0.3">
      <c r="A104" s="174"/>
      <c r="B104" s="178" t="str">
        <f>$B$96&amp;"."&amp;TEXT(ROWS(B$1:$B8),"0")&amp;"*"</f>
        <v>1.2.3.3.8*</v>
      </c>
      <c r="C104" s="166" t="s">
        <v>846</v>
      </c>
      <c r="D104" s="201" t="s">
        <v>742</v>
      </c>
      <c r="E104" s="201">
        <v>1</v>
      </c>
      <c r="F104" s="205">
        <v>0</v>
      </c>
      <c r="G104" s="205">
        <f t="shared" si="8"/>
        <v>0</v>
      </c>
    </row>
    <row r="105" spans="1:8" s="168" customFormat="1" outlineLevel="1" x14ac:dyDescent="0.3">
      <c r="A105" s="174"/>
      <c r="B105" s="178" t="str">
        <f>$B$96&amp;"."&amp;TEXT(ROWS(B$1:$B9),"0")&amp;"*"</f>
        <v>1.2.3.3.9*</v>
      </c>
      <c r="C105" s="166" t="s">
        <v>847</v>
      </c>
      <c r="D105" s="201" t="s">
        <v>742</v>
      </c>
      <c r="E105" s="201">
        <v>1</v>
      </c>
      <c r="F105" s="205">
        <v>0</v>
      </c>
      <c r="G105" s="205">
        <f t="shared" si="8"/>
        <v>0</v>
      </c>
    </row>
    <row r="106" spans="1:8" s="168" customFormat="1" ht="17.399999999999999" x14ac:dyDescent="0.3">
      <c r="A106" s="159" t="s">
        <v>493</v>
      </c>
      <c r="B106" s="310" t="s">
        <v>1068</v>
      </c>
      <c r="C106" s="311"/>
      <c r="D106" s="173" t="s">
        <v>665</v>
      </c>
      <c r="E106" s="222">
        <f>E107+E110+E116</f>
        <v>14813.599999999999</v>
      </c>
      <c r="F106" s="292">
        <f>F107+F110+F116</f>
        <v>0</v>
      </c>
      <c r="G106" s="292"/>
    </row>
    <row r="107" spans="1:8" s="183" customFormat="1" ht="18.600000000000001" customHeight="1" outlineLevel="1" x14ac:dyDescent="0.3">
      <c r="A107" s="174"/>
      <c r="B107" s="188" t="str">
        <f>$A$106&amp;"."&amp;TEXT(ROWS(B$1:$B1),"0")</f>
        <v>1.3.1</v>
      </c>
      <c r="C107" s="165" t="s">
        <v>871</v>
      </c>
      <c r="D107" s="191" t="s">
        <v>665</v>
      </c>
      <c r="E107" s="191">
        <f>SUM(E108:E109)</f>
        <v>2625.05</v>
      </c>
      <c r="F107" s="290">
        <f>SUM(G108:G109)</f>
        <v>0</v>
      </c>
      <c r="G107" s="291"/>
      <c r="H107" s="168"/>
    </row>
    <row r="108" spans="1:8" s="168" customFormat="1" ht="12.75" customHeight="1" outlineLevel="2" x14ac:dyDescent="0.3">
      <c r="A108" s="175"/>
      <c r="B108" s="178" t="str">
        <f>$B$107&amp;"."&amp;TEXT(ROWS(B$1:$B1),"0")&amp;"*"</f>
        <v>1.3.1.1*</v>
      </c>
      <c r="C108" s="179" t="s">
        <v>876</v>
      </c>
      <c r="D108" s="203" t="s">
        <v>665</v>
      </c>
      <c r="E108" s="181">
        <v>1716.98</v>
      </c>
      <c r="F108" s="205">
        <v>0</v>
      </c>
      <c r="G108" s="205">
        <f>F108*E108</f>
        <v>0</v>
      </c>
    </row>
    <row r="109" spans="1:8" s="168" customFormat="1" ht="12.75" customHeight="1" outlineLevel="2" x14ac:dyDescent="0.3">
      <c r="A109" s="175"/>
      <c r="B109" s="178" t="str">
        <f>$B$107&amp;"."&amp;TEXT(ROWS(B$1:$B2),"0")&amp;"*"</f>
        <v>1.3.1.2*</v>
      </c>
      <c r="C109" s="179" t="s">
        <v>766</v>
      </c>
      <c r="D109" s="203" t="s">
        <v>665</v>
      </c>
      <c r="E109" s="181">
        <v>908.07</v>
      </c>
      <c r="F109" s="205">
        <v>0</v>
      </c>
      <c r="G109" s="205">
        <f t="shared" ref="G109" si="9">F109*E109</f>
        <v>0</v>
      </c>
    </row>
    <row r="110" spans="1:8" s="183" customFormat="1" ht="15" customHeight="1" outlineLevel="1" x14ac:dyDescent="0.3">
      <c r="A110" s="174"/>
      <c r="B110" s="188" t="str">
        <f>$A$106&amp;"."&amp;TEXT(ROWS(B$1:$B2),"0")</f>
        <v>1.3.2</v>
      </c>
      <c r="C110" s="165" t="s">
        <v>872</v>
      </c>
      <c r="D110" s="191" t="s">
        <v>665</v>
      </c>
      <c r="E110" s="191">
        <f>SUM(E111:E115)</f>
        <v>6321.27</v>
      </c>
      <c r="F110" s="290">
        <f>SUM(G111:G115)</f>
        <v>0</v>
      </c>
      <c r="G110" s="291"/>
      <c r="H110" s="168"/>
    </row>
    <row r="111" spans="1:8" s="168" customFormat="1" ht="13.8" outlineLevel="2" x14ac:dyDescent="0.3">
      <c r="A111" s="175"/>
      <c r="B111" s="178" t="str">
        <f>$B$110&amp;"."&amp;TEXT(ROWS(B$1:$B1),"0")&amp;"*"</f>
        <v>1.3.2.1*</v>
      </c>
      <c r="C111" s="179" t="s">
        <v>762</v>
      </c>
      <c r="D111" s="203" t="s">
        <v>665</v>
      </c>
      <c r="E111" s="199">
        <v>2216.8000000000002</v>
      </c>
      <c r="F111" s="205">
        <v>0</v>
      </c>
      <c r="G111" s="205">
        <f>F111*E111</f>
        <v>0</v>
      </c>
    </row>
    <row r="112" spans="1:8" s="168" customFormat="1" ht="13.8" outlineLevel="2" x14ac:dyDescent="0.3">
      <c r="A112" s="175"/>
      <c r="B112" s="178" t="str">
        <f>$B$110&amp;"."&amp;TEXT(ROWS(B$1:$B2),"0")&amp;"*"</f>
        <v>1.3.2.2*</v>
      </c>
      <c r="C112" s="179" t="s">
        <v>763</v>
      </c>
      <c r="D112" s="203" t="s">
        <v>665</v>
      </c>
      <c r="E112" s="199">
        <v>1733.5</v>
      </c>
      <c r="F112" s="205">
        <v>0</v>
      </c>
      <c r="G112" s="205">
        <f t="shared" ref="G112" si="10">F112*E112</f>
        <v>0</v>
      </c>
    </row>
    <row r="113" spans="1:8" s="168" customFormat="1" ht="12.75" customHeight="1" outlineLevel="2" x14ac:dyDescent="0.3">
      <c r="A113" s="175"/>
      <c r="B113" s="178" t="str">
        <f>$B$110&amp;"."&amp;TEXT(ROWS(B$1:$B3),"0")&amp;"*"</f>
        <v>1.3.2.3*</v>
      </c>
      <c r="C113" s="137" t="s">
        <v>764</v>
      </c>
      <c r="D113" s="203" t="s">
        <v>665</v>
      </c>
      <c r="E113" s="181">
        <v>670.84</v>
      </c>
      <c r="F113" s="205">
        <v>0</v>
      </c>
      <c r="G113" s="205">
        <f t="shared" ref="G113:G115" si="11">F113*E113</f>
        <v>0</v>
      </c>
    </row>
    <row r="114" spans="1:8" s="168" customFormat="1" ht="12.75" customHeight="1" outlineLevel="2" x14ac:dyDescent="0.3">
      <c r="A114" s="175"/>
      <c r="B114" s="178" t="str">
        <f>$B$110&amp;"."&amp;TEXT(ROWS(B$1:$B4),"0")&amp;"*"</f>
        <v>1.3.2.4*</v>
      </c>
      <c r="C114" s="179" t="s">
        <v>765</v>
      </c>
      <c r="D114" s="203" t="s">
        <v>665</v>
      </c>
      <c r="E114" s="181">
        <v>500.13</v>
      </c>
      <c r="F114" s="205">
        <v>0</v>
      </c>
      <c r="G114" s="205">
        <f t="shared" si="11"/>
        <v>0</v>
      </c>
    </row>
    <row r="115" spans="1:8" s="168" customFormat="1" ht="12.75" customHeight="1" outlineLevel="2" x14ac:dyDescent="0.3">
      <c r="A115" s="175"/>
      <c r="B115" s="178" t="str">
        <f>$B$110&amp;"."&amp;TEXT(ROWS(B$1:$B5),"0")&amp;"*"</f>
        <v>1.3.2.5*</v>
      </c>
      <c r="C115" s="179" t="s">
        <v>875</v>
      </c>
      <c r="D115" s="203" t="s">
        <v>665</v>
      </c>
      <c r="E115" s="199">
        <v>1200</v>
      </c>
      <c r="F115" s="205">
        <v>0</v>
      </c>
      <c r="G115" s="205">
        <f t="shared" si="11"/>
        <v>0</v>
      </c>
    </row>
    <row r="116" spans="1:8" s="183" customFormat="1" ht="15" customHeight="1" outlineLevel="1" x14ac:dyDescent="0.3">
      <c r="A116" s="174"/>
      <c r="B116" s="188" t="str">
        <f>$A$106&amp;"."&amp;TEXT(ROWS(B$1:$B3),"0")</f>
        <v>1.3.3</v>
      </c>
      <c r="C116" s="165" t="s">
        <v>873</v>
      </c>
      <c r="D116" s="191" t="s">
        <v>665</v>
      </c>
      <c r="E116" s="191">
        <f>SUM(E117:E118)</f>
        <v>5867.28</v>
      </c>
      <c r="F116" s="290">
        <f>SUM(G117:G118)</f>
        <v>0</v>
      </c>
      <c r="G116" s="291"/>
      <c r="H116" s="168"/>
    </row>
    <row r="117" spans="1:8" s="168" customFormat="1" ht="13.8" outlineLevel="2" x14ac:dyDescent="0.3">
      <c r="A117" s="175"/>
      <c r="B117" s="178" t="str">
        <f>$B$116&amp;"."&amp;TEXT(ROWS(B$1:$B1),"0")&amp;"*"</f>
        <v>1.3.3.1*</v>
      </c>
      <c r="C117" s="179" t="s">
        <v>760</v>
      </c>
      <c r="D117" s="203" t="s">
        <v>665</v>
      </c>
      <c r="E117" s="180">
        <v>1758.75</v>
      </c>
      <c r="F117" s="205">
        <v>0</v>
      </c>
      <c r="G117" s="205">
        <f>F117*E117</f>
        <v>0</v>
      </c>
    </row>
    <row r="118" spans="1:8" s="168" customFormat="1" ht="13.8" outlineLevel="2" x14ac:dyDescent="0.3">
      <c r="A118" s="175"/>
      <c r="B118" s="178" t="str">
        <f>$B$116&amp;"."&amp;TEXT(ROWS(B$1:$B2),"0")&amp;"*"</f>
        <v>1.3.3.2*</v>
      </c>
      <c r="C118" s="184" t="s">
        <v>761</v>
      </c>
      <c r="D118" s="203" t="s">
        <v>665</v>
      </c>
      <c r="E118" s="203">
        <v>4108.53</v>
      </c>
      <c r="F118" s="205">
        <v>0</v>
      </c>
      <c r="G118" s="205">
        <f>F118*E118</f>
        <v>0</v>
      </c>
    </row>
    <row r="119" spans="1:8" s="168" customFormat="1" ht="30" customHeight="1" x14ac:dyDescent="0.3">
      <c r="A119" s="159" t="s">
        <v>703</v>
      </c>
      <c r="B119" s="310" t="s">
        <v>898</v>
      </c>
      <c r="C119" s="311"/>
      <c r="D119" s="173" t="s">
        <v>749</v>
      </c>
      <c r="E119" s="160">
        <f>E120+E123</f>
        <v>3</v>
      </c>
      <c r="F119" s="292">
        <f>F120+F123</f>
        <v>0</v>
      </c>
      <c r="G119" s="292"/>
    </row>
    <row r="120" spans="1:8" s="183" customFormat="1" ht="15" customHeight="1" outlineLevel="1" x14ac:dyDescent="0.3">
      <c r="A120" s="174"/>
      <c r="B120" s="188" t="str">
        <f>$A$119&amp;"."&amp;TEXT(ROWS(B$1:$B1),"0")</f>
        <v>1.4.1</v>
      </c>
      <c r="C120" s="165" t="s">
        <v>872</v>
      </c>
      <c r="D120" s="191" t="s">
        <v>749</v>
      </c>
      <c r="E120" s="191">
        <f>SUM(E121:E122)</f>
        <v>2</v>
      </c>
      <c r="F120" s="290">
        <f>SUM(G121:G122)</f>
        <v>0</v>
      </c>
      <c r="G120" s="291"/>
      <c r="H120" s="168"/>
    </row>
    <row r="121" spans="1:8" s="168" customFormat="1" ht="12.75" customHeight="1" outlineLevel="2" x14ac:dyDescent="0.3">
      <c r="A121" s="209"/>
      <c r="B121" s="178" t="str">
        <f>$B$120&amp;"."&amp;TEXT(ROWS(B$1:$B1),"0")&amp;"*"</f>
        <v>1.4.1.1*</v>
      </c>
      <c r="C121" s="184" t="s">
        <v>899</v>
      </c>
      <c r="D121" s="201" t="s">
        <v>749</v>
      </c>
      <c r="E121" s="210">
        <v>1</v>
      </c>
      <c r="F121" s="205">
        <v>0</v>
      </c>
      <c r="G121" s="205">
        <f>F121*E121</f>
        <v>0</v>
      </c>
    </row>
    <row r="122" spans="1:8" s="168" customFormat="1" ht="12.75" customHeight="1" outlineLevel="2" x14ac:dyDescent="0.3">
      <c r="A122" s="209"/>
      <c r="B122" s="178" t="str">
        <f>$B$120&amp;"."&amp;TEXT(ROWS(B$1:$B2),"0")&amp;"*"</f>
        <v>1.4.1.2*</v>
      </c>
      <c r="C122" s="184" t="s">
        <v>900</v>
      </c>
      <c r="D122" s="201" t="s">
        <v>749</v>
      </c>
      <c r="E122" s="210">
        <v>1</v>
      </c>
      <c r="F122" s="205">
        <v>0</v>
      </c>
      <c r="G122" s="205">
        <f t="shared" ref="G122" si="12">F122*E122</f>
        <v>0</v>
      </c>
    </row>
    <row r="123" spans="1:8" s="183" customFormat="1" ht="15" customHeight="1" outlineLevel="1" x14ac:dyDescent="0.3">
      <c r="A123" s="174"/>
      <c r="B123" s="188" t="str">
        <f>$A$119&amp;"."&amp;TEXT(ROWS(B$1:$B2),"0")</f>
        <v>1.4.2</v>
      </c>
      <c r="C123" s="165" t="s">
        <v>873</v>
      </c>
      <c r="D123" s="191" t="s">
        <v>749</v>
      </c>
      <c r="E123" s="191">
        <f>SUM(E124)</f>
        <v>1</v>
      </c>
      <c r="F123" s="290">
        <f>G124</f>
        <v>0</v>
      </c>
      <c r="G123" s="291"/>
      <c r="H123" s="168"/>
    </row>
    <row r="124" spans="1:8" s="168" customFormat="1" ht="12.75" customHeight="1" outlineLevel="1" x14ac:dyDescent="0.3">
      <c r="A124" s="209"/>
      <c r="B124" s="178" t="str">
        <f>$B$123&amp;"."&amp;TEXT(ROWS(B$1:$B1),"0")&amp;"*"</f>
        <v>1.4.2.1*</v>
      </c>
      <c r="C124" s="184" t="s">
        <v>901</v>
      </c>
      <c r="D124" s="201" t="s">
        <v>749</v>
      </c>
      <c r="E124" s="210">
        <v>1</v>
      </c>
      <c r="F124" s="205">
        <v>0</v>
      </c>
      <c r="G124" s="205">
        <f>F124*E124</f>
        <v>0</v>
      </c>
    </row>
    <row r="125" spans="1:8" s="168" customFormat="1" ht="22.2" customHeight="1" x14ac:dyDescent="0.3">
      <c r="A125" s="159" t="s">
        <v>704</v>
      </c>
      <c r="B125" s="310" t="s">
        <v>902</v>
      </c>
      <c r="C125" s="311"/>
      <c r="D125" s="173" t="s">
        <v>749</v>
      </c>
      <c r="E125" s="160">
        <f>E126+E129</f>
        <v>3</v>
      </c>
      <c r="F125" s="292">
        <f>F126+F129</f>
        <v>0</v>
      </c>
      <c r="G125" s="292"/>
    </row>
    <row r="126" spans="1:8" s="183" customFormat="1" ht="15" customHeight="1" outlineLevel="1" x14ac:dyDescent="0.3">
      <c r="A126" s="174"/>
      <c r="B126" s="188" t="str">
        <f>$A$125&amp;"."&amp;TEXT(ROWS(B$1:$B1),"0")</f>
        <v>1.5.1</v>
      </c>
      <c r="C126" s="165" t="s">
        <v>872</v>
      </c>
      <c r="D126" s="191" t="s">
        <v>749</v>
      </c>
      <c r="E126" s="191">
        <f>SUM(E127:E128)</f>
        <v>2</v>
      </c>
      <c r="F126" s="290">
        <f>SUM(G127:G128)</f>
        <v>0</v>
      </c>
      <c r="G126" s="291"/>
      <c r="H126" s="168"/>
    </row>
    <row r="127" spans="1:8" s="168" customFormat="1" ht="12.75" customHeight="1" outlineLevel="2" x14ac:dyDescent="0.3">
      <c r="A127" s="209"/>
      <c r="B127" s="178" t="str">
        <f>$B$126&amp;"."&amp;TEXT(ROWS(B$1:$B1),"0")&amp;"*"</f>
        <v>1.5.1.1*</v>
      </c>
      <c r="C127" s="184" t="s">
        <v>899</v>
      </c>
      <c r="D127" s="201" t="s">
        <v>749</v>
      </c>
      <c r="E127" s="210">
        <v>1</v>
      </c>
      <c r="F127" s="205">
        <v>0</v>
      </c>
      <c r="G127" s="205">
        <f>F127*E127</f>
        <v>0</v>
      </c>
    </row>
    <row r="128" spans="1:8" s="168" customFormat="1" ht="12.75" customHeight="1" outlineLevel="2" x14ac:dyDescent="0.3">
      <c r="A128" s="209"/>
      <c r="B128" s="178" t="str">
        <f>$B$126&amp;"."&amp;TEXT(ROWS(B$1:$B2),"0")&amp;"*"</f>
        <v>1.5.1.2*</v>
      </c>
      <c r="C128" s="184" t="s">
        <v>900</v>
      </c>
      <c r="D128" s="201" t="s">
        <v>749</v>
      </c>
      <c r="E128" s="210">
        <v>1</v>
      </c>
      <c r="F128" s="205">
        <v>0</v>
      </c>
      <c r="G128" s="205">
        <f t="shared" ref="G128" si="13">F128*E128</f>
        <v>0</v>
      </c>
    </row>
    <row r="129" spans="1:8" s="183" customFormat="1" ht="15" customHeight="1" outlineLevel="1" x14ac:dyDescent="0.3">
      <c r="A129" s="174"/>
      <c r="B129" s="188" t="str">
        <f>$A$125&amp;"."&amp;TEXT(ROWS(B$1:$B2),"0")</f>
        <v>1.5.2</v>
      </c>
      <c r="C129" s="165" t="s">
        <v>873</v>
      </c>
      <c r="D129" s="191" t="s">
        <v>749</v>
      </c>
      <c r="E129" s="191">
        <f>SUM(E130)</f>
        <v>1</v>
      </c>
      <c r="F129" s="290">
        <f>G130</f>
        <v>0</v>
      </c>
      <c r="G129" s="291"/>
      <c r="H129" s="168"/>
    </row>
    <row r="130" spans="1:8" s="168" customFormat="1" ht="12.75" customHeight="1" outlineLevel="1" x14ac:dyDescent="0.3">
      <c r="A130" s="209"/>
      <c r="B130" s="178" t="str">
        <f>$B$129&amp;"."&amp;TEXT(ROWS(B$1:$B1),"0")&amp;"*"</f>
        <v>1.5.2.1*</v>
      </c>
      <c r="C130" s="184" t="s">
        <v>901</v>
      </c>
      <c r="D130" s="201" t="s">
        <v>749</v>
      </c>
      <c r="E130" s="210">
        <v>1</v>
      </c>
      <c r="F130" s="205">
        <v>0</v>
      </c>
      <c r="G130" s="205">
        <f>F130*E130</f>
        <v>0</v>
      </c>
    </row>
    <row r="131" spans="1:8" s="168" customFormat="1" ht="35.1" customHeight="1" x14ac:dyDescent="0.3">
      <c r="A131" s="159" t="s">
        <v>705</v>
      </c>
      <c r="B131" s="309" t="s">
        <v>903</v>
      </c>
      <c r="C131" s="309"/>
      <c r="D131" s="173" t="s">
        <v>745</v>
      </c>
      <c r="E131" s="173">
        <v>1</v>
      </c>
      <c r="F131" s="292">
        <f>F132+F157+F164</f>
        <v>0</v>
      </c>
      <c r="G131" s="292"/>
    </row>
    <row r="132" spans="1:8" s="168" customFormat="1" ht="16.2" outlineLevel="1" x14ac:dyDescent="0.3">
      <c r="A132" s="176"/>
      <c r="B132" s="211" t="str">
        <f>$A$131&amp;"."&amp;TEXT(ROWS(B$1:$B1),"0")</f>
        <v>1.6.1</v>
      </c>
      <c r="C132" s="165" t="s">
        <v>849</v>
      </c>
      <c r="D132" s="161"/>
      <c r="E132" s="161"/>
      <c r="F132" s="290">
        <f>F133+F138+F147</f>
        <v>0</v>
      </c>
      <c r="G132" s="291"/>
    </row>
    <row r="133" spans="1:8" s="183" customFormat="1" ht="15" customHeight="1" outlineLevel="2" x14ac:dyDescent="0.3">
      <c r="A133" s="174"/>
      <c r="B133" s="188" t="str">
        <f>$B$132&amp;"."&amp;TEXT(ROWS(B$1:$B1),"0")</f>
        <v>1.6.1.1</v>
      </c>
      <c r="C133" s="165" t="s">
        <v>871</v>
      </c>
      <c r="D133" s="191" t="s">
        <v>742</v>
      </c>
      <c r="E133" s="191">
        <f>SUM(E134:E137)</f>
        <v>4</v>
      </c>
      <c r="F133" s="290">
        <f>SUM(G134:G137)</f>
        <v>0</v>
      </c>
      <c r="G133" s="291"/>
      <c r="H133" s="168"/>
    </row>
    <row r="134" spans="1:8" s="168" customFormat="1" outlineLevel="3" x14ac:dyDescent="0.3">
      <c r="A134" s="174"/>
      <c r="B134" s="178" t="str">
        <f>$B$133&amp;"."&amp;TEXT(ROWS(B$1:$B1),"0")&amp;"*"</f>
        <v>1.6.1.1.1*</v>
      </c>
      <c r="C134" s="166" t="s">
        <v>850</v>
      </c>
      <c r="D134" s="201" t="s">
        <v>742</v>
      </c>
      <c r="E134" s="201">
        <v>1</v>
      </c>
      <c r="F134" s="205">
        <v>0</v>
      </c>
      <c r="G134" s="205">
        <f>F134*E134</f>
        <v>0</v>
      </c>
    </row>
    <row r="135" spans="1:8" s="168" customFormat="1" outlineLevel="3" x14ac:dyDescent="0.3">
      <c r="A135" s="174"/>
      <c r="B135" s="178" t="str">
        <f>$B$133&amp;"."&amp;TEXT(ROWS(B$1:$B2),"0")&amp;"*"</f>
        <v>1.6.1.1.2*</v>
      </c>
      <c r="C135" s="166" t="s">
        <v>851</v>
      </c>
      <c r="D135" s="201" t="s">
        <v>742</v>
      </c>
      <c r="E135" s="201">
        <v>1</v>
      </c>
      <c r="F135" s="205">
        <v>0</v>
      </c>
      <c r="G135" s="205">
        <f t="shared" ref="G135:G137" si="14">F135*E135</f>
        <v>0</v>
      </c>
    </row>
    <row r="136" spans="1:8" s="168" customFormat="1" outlineLevel="3" x14ac:dyDescent="0.3">
      <c r="A136" s="174"/>
      <c r="B136" s="178" t="str">
        <f>$B$133&amp;"."&amp;TEXT(ROWS(B$1:$B3),"0")&amp;"*"</f>
        <v>1.6.1.1.3*</v>
      </c>
      <c r="C136" s="166" t="s">
        <v>852</v>
      </c>
      <c r="D136" s="201" t="s">
        <v>742</v>
      </c>
      <c r="E136" s="201">
        <v>1</v>
      </c>
      <c r="F136" s="205">
        <v>0</v>
      </c>
      <c r="G136" s="205">
        <f t="shared" si="14"/>
        <v>0</v>
      </c>
    </row>
    <row r="137" spans="1:8" s="168" customFormat="1" outlineLevel="3" x14ac:dyDescent="0.3">
      <c r="A137" s="174"/>
      <c r="B137" s="178" t="str">
        <f>$B$133&amp;"."&amp;TEXT(ROWS(B$1:$B4),"0")&amp;"*"</f>
        <v>1.6.1.1.4*</v>
      </c>
      <c r="C137" s="166" t="s">
        <v>853</v>
      </c>
      <c r="D137" s="201" t="s">
        <v>742</v>
      </c>
      <c r="E137" s="201">
        <v>1</v>
      </c>
      <c r="F137" s="205">
        <v>0</v>
      </c>
      <c r="G137" s="205">
        <f t="shared" si="14"/>
        <v>0</v>
      </c>
    </row>
    <row r="138" spans="1:8" s="183" customFormat="1" ht="15" customHeight="1" outlineLevel="2" x14ac:dyDescent="0.3">
      <c r="A138" s="174"/>
      <c r="B138" s="188" t="str">
        <f>$B$132&amp;"."&amp;TEXT(ROWS(B$1:$B2),"0")</f>
        <v>1.6.1.2</v>
      </c>
      <c r="C138" s="165" t="s">
        <v>872</v>
      </c>
      <c r="D138" s="191" t="s">
        <v>742</v>
      </c>
      <c r="E138" s="191">
        <f>SUM(E139:E146)</f>
        <v>8</v>
      </c>
      <c r="F138" s="290">
        <f>SUM(G139:G146)</f>
        <v>0</v>
      </c>
      <c r="G138" s="291"/>
      <c r="H138" s="168"/>
    </row>
    <row r="139" spans="1:8" s="168" customFormat="1" outlineLevel="3" x14ac:dyDescent="0.3">
      <c r="A139" s="174"/>
      <c r="B139" s="178" t="str">
        <f>$B$138&amp;"."&amp;TEXT(ROWS(B$1:$B1),"0")&amp;"*"</f>
        <v>1.6.1.2.1*</v>
      </c>
      <c r="C139" s="166" t="s">
        <v>860</v>
      </c>
      <c r="D139" s="201" t="s">
        <v>742</v>
      </c>
      <c r="E139" s="201">
        <v>1</v>
      </c>
      <c r="F139" s="205">
        <v>0</v>
      </c>
      <c r="G139" s="205">
        <f t="shared" ref="G139:G146" si="15">F139*E139</f>
        <v>0</v>
      </c>
    </row>
    <row r="140" spans="1:8" s="168" customFormat="1" outlineLevel="3" x14ac:dyDescent="0.3">
      <c r="A140" s="174"/>
      <c r="B140" s="178" t="str">
        <f>$B$138&amp;"."&amp;TEXT(ROWS(B$1:$B2),"0")&amp;"*"</f>
        <v>1.6.1.2.2*</v>
      </c>
      <c r="C140" s="166" t="s">
        <v>861</v>
      </c>
      <c r="D140" s="201" t="s">
        <v>742</v>
      </c>
      <c r="E140" s="201">
        <v>1</v>
      </c>
      <c r="F140" s="205">
        <v>0</v>
      </c>
      <c r="G140" s="205">
        <f t="shared" si="15"/>
        <v>0</v>
      </c>
    </row>
    <row r="141" spans="1:8" s="168" customFormat="1" outlineLevel="3" x14ac:dyDescent="0.3">
      <c r="A141" s="174"/>
      <c r="B141" s="178" t="str">
        <f>$B$138&amp;"."&amp;TEXT(ROWS(B$1:$B3),"0")&amp;"*"</f>
        <v>1.6.1.2.3*</v>
      </c>
      <c r="C141" s="166" t="s">
        <v>862</v>
      </c>
      <c r="D141" s="201" t="s">
        <v>742</v>
      </c>
      <c r="E141" s="201">
        <v>1</v>
      </c>
      <c r="F141" s="205">
        <v>0</v>
      </c>
      <c r="G141" s="205">
        <f t="shared" si="15"/>
        <v>0</v>
      </c>
    </row>
    <row r="142" spans="1:8" s="168" customFormat="1" outlineLevel="3" x14ac:dyDescent="0.3">
      <c r="A142" s="174"/>
      <c r="B142" s="178" t="str">
        <f>$B$138&amp;"."&amp;TEXT(ROWS(B$1:$B4),"0")&amp;"*"</f>
        <v>1.6.1.2.4*</v>
      </c>
      <c r="C142" s="166" t="s">
        <v>863</v>
      </c>
      <c r="D142" s="201" t="s">
        <v>742</v>
      </c>
      <c r="E142" s="201">
        <v>1</v>
      </c>
      <c r="F142" s="205">
        <v>0</v>
      </c>
      <c r="G142" s="205">
        <f t="shared" si="15"/>
        <v>0</v>
      </c>
    </row>
    <row r="143" spans="1:8" s="168" customFormat="1" outlineLevel="3" x14ac:dyDescent="0.3">
      <c r="A143" s="174"/>
      <c r="B143" s="178" t="str">
        <f>$B$138&amp;"."&amp;TEXT(ROWS(B$1:$B5),"0")&amp;"*"</f>
        <v>1.6.1.2.5*</v>
      </c>
      <c r="C143" s="166" t="s">
        <v>864</v>
      </c>
      <c r="D143" s="201" t="s">
        <v>742</v>
      </c>
      <c r="E143" s="201">
        <v>1</v>
      </c>
      <c r="F143" s="205">
        <v>0</v>
      </c>
      <c r="G143" s="205">
        <f t="shared" si="15"/>
        <v>0</v>
      </c>
    </row>
    <row r="144" spans="1:8" s="168" customFormat="1" outlineLevel="3" x14ac:dyDescent="0.3">
      <c r="A144" s="174"/>
      <c r="B144" s="178" t="str">
        <f>$B$138&amp;"."&amp;TEXT(ROWS(B$1:$B6),"0")&amp;"*"</f>
        <v>1.6.1.2.6*</v>
      </c>
      <c r="C144" s="166" t="s">
        <v>865</v>
      </c>
      <c r="D144" s="201" t="s">
        <v>742</v>
      </c>
      <c r="E144" s="201">
        <v>1</v>
      </c>
      <c r="F144" s="205">
        <v>0</v>
      </c>
      <c r="G144" s="205">
        <f t="shared" si="15"/>
        <v>0</v>
      </c>
    </row>
    <row r="145" spans="1:8" s="168" customFormat="1" outlineLevel="3" x14ac:dyDescent="0.3">
      <c r="A145" s="174"/>
      <c r="B145" s="178" t="str">
        <f>$B$138&amp;"."&amp;TEXT(ROWS(B$1:$B7),"0")&amp;"*"</f>
        <v>1.6.1.2.7*</v>
      </c>
      <c r="C145" s="166" t="s">
        <v>866</v>
      </c>
      <c r="D145" s="201" t="s">
        <v>742</v>
      </c>
      <c r="E145" s="201">
        <v>1</v>
      </c>
      <c r="F145" s="205">
        <v>0</v>
      </c>
      <c r="G145" s="205">
        <f t="shared" si="15"/>
        <v>0</v>
      </c>
    </row>
    <row r="146" spans="1:8" s="168" customFormat="1" outlineLevel="3" x14ac:dyDescent="0.3">
      <c r="A146" s="174"/>
      <c r="B146" s="178" t="str">
        <f>$B$138&amp;"."&amp;TEXT(ROWS(B$1:$B8),"0")&amp;"*"</f>
        <v>1.6.1.2.8*</v>
      </c>
      <c r="C146" s="166" t="s">
        <v>870</v>
      </c>
      <c r="D146" s="201" t="s">
        <v>742</v>
      </c>
      <c r="E146" s="201">
        <v>1</v>
      </c>
      <c r="F146" s="205">
        <v>0</v>
      </c>
      <c r="G146" s="205">
        <f t="shared" si="15"/>
        <v>0</v>
      </c>
    </row>
    <row r="147" spans="1:8" s="183" customFormat="1" ht="15" customHeight="1" outlineLevel="2" x14ac:dyDescent="0.3">
      <c r="A147" s="174"/>
      <c r="B147" s="188" t="str">
        <f>$B$132&amp;"."&amp;TEXT(ROWS(B$1:$B3),"0")</f>
        <v>1.6.1.3</v>
      </c>
      <c r="C147" s="165" t="s">
        <v>873</v>
      </c>
      <c r="D147" s="191" t="s">
        <v>742</v>
      </c>
      <c r="E147" s="191">
        <f>SUM(E148:E156)</f>
        <v>9</v>
      </c>
      <c r="F147" s="290">
        <f>SUM(G148:G156)</f>
        <v>0</v>
      </c>
      <c r="G147" s="291"/>
      <c r="H147" s="168"/>
    </row>
    <row r="148" spans="1:8" s="168" customFormat="1" outlineLevel="2" x14ac:dyDescent="0.3">
      <c r="A148" s="174"/>
      <c r="B148" s="178" t="str">
        <f>$B$147&amp;"."&amp;TEXT(ROWS(B$1:$B1),"0")&amp;"*"</f>
        <v>1.6.1.3.1*</v>
      </c>
      <c r="C148" s="166" t="s">
        <v>854</v>
      </c>
      <c r="D148" s="201" t="s">
        <v>742</v>
      </c>
      <c r="E148" s="201">
        <v>1</v>
      </c>
      <c r="F148" s="205">
        <v>0</v>
      </c>
      <c r="G148" s="205">
        <f t="shared" ref="G148:G156" si="16">F148*E148</f>
        <v>0</v>
      </c>
    </row>
    <row r="149" spans="1:8" s="168" customFormat="1" outlineLevel="2" x14ac:dyDescent="0.3">
      <c r="A149" s="174"/>
      <c r="B149" s="178" t="str">
        <f>$B$147&amp;"."&amp;TEXT(ROWS(B$1:$B2),"0")&amp;"*"</f>
        <v>1.6.1.3.2*</v>
      </c>
      <c r="C149" s="166" t="s">
        <v>855</v>
      </c>
      <c r="D149" s="201" t="s">
        <v>742</v>
      </c>
      <c r="E149" s="201">
        <v>1</v>
      </c>
      <c r="F149" s="205">
        <v>0</v>
      </c>
      <c r="G149" s="205">
        <f t="shared" si="16"/>
        <v>0</v>
      </c>
    </row>
    <row r="150" spans="1:8" s="168" customFormat="1" outlineLevel="2" x14ac:dyDescent="0.3">
      <c r="A150" s="174"/>
      <c r="B150" s="178" t="str">
        <f>$B$147&amp;"."&amp;TEXT(ROWS(B$1:$B3),"0")&amp;"*"</f>
        <v>1.6.1.3.3*</v>
      </c>
      <c r="C150" s="166" t="s">
        <v>856</v>
      </c>
      <c r="D150" s="201" t="s">
        <v>742</v>
      </c>
      <c r="E150" s="201">
        <v>1</v>
      </c>
      <c r="F150" s="205">
        <v>0</v>
      </c>
      <c r="G150" s="205">
        <f t="shared" si="16"/>
        <v>0</v>
      </c>
    </row>
    <row r="151" spans="1:8" s="168" customFormat="1" outlineLevel="2" x14ac:dyDescent="0.3">
      <c r="A151" s="174"/>
      <c r="B151" s="178" t="str">
        <f>$B$147&amp;"."&amp;TEXT(ROWS(B$1:$B4),"0")&amp;"*"</f>
        <v>1.6.1.3.4*</v>
      </c>
      <c r="C151" s="166" t="s">
        <v>857</v>
      </c>
      <c r="D151" s="201" t="s">
        <v>742</v>
      </c>
      <c r="E151" s="201">
        <v>1</v>
      </c>
      <c r="F151" s="205">
        <v>0</v>
      </c>
      <c r="G151" s="205">
        <f t="shared" si="16"/>
        <v>0</v>
      </c>
    </row>
    <row r="152" spans="1:8" s="168" customFormat="1" outlineLevel="2" x14ac:dyDescent="0.3">
      <c r="A152" s="174"/>
      <c r="B152" s="178" t="str">
        <f>$B$147&amp;"."&amp;TEXT(ROWS(B$1:$B5),"0")&amp;"*"</f>
        <v>1.6.1.3.5*</v>
      </c>
      <c r="C152" s="166" t="s">
        <v>858</v>
      </c>
      <c r="D152" s="201" t="s">
        <v>742</v>
      </c>
      <c r="E152" s="201">
        <v>1</v>
      </c>
      <c r="F152" s="205">
        <v>0</v>
      </c>
      <c r="G152" s="205">
        <f t="shared" si="16"/>
        <v>0</v>
      </c>
    </row>
    <row r="153" spans="1:8" s="168" customFormat="1" outlineLevel="2" x14ac:dyDescent="0.3">
      <c r="A153" s="174"/>
      <c r="B153" s="178" t="str">
        <f>$B$147&amp;"."&amp;TEXT(ROWS(B$1:$B6),"0")&amp;"*"</f>
        <v>1.6.1.3.6*</v>
      </c>
      <c r="C153" s="166" t="s">
        <v>859</v>
      </c>
      <c r="D153" s="201" t="s">
        <v>742</v>
      </c>
      <c r="E153" s="201">
        <v>1</v>
      </c>
      <c r="F153" s="205">
        <v>0</v>
      </c>
      <c r="G153" s="205">
        <f t="shared" si="16"/>
        <v>0</v>
      </c>
    </row>
    <row r="154" spans="1:8" s="168" customFormat="1" outlineLevel="2" x14ac:dyDescent="0.3">
      <c r="A154" s="174"/>
      <c r="B154" s="178" t="str">
        <f>$B$147&amp;"."&amp;TEXT(ROWS(B$1:$B7),"0")&amp;"*"</f>
        <v>1.6.1.3.7*</v>
      </c>
      <c r="C154" s="166" t="s">
        <v>867</v>
      </c>
      <c r="D154" s="201" t="s">
        <v>742</v>
      </c>
      <c r="E154" s="201">
        <v>1</v>
      </c>
      <c r="F154" s="205">
        <v>0</v>
      </c>
      <c r="G154" s="205">
        <f t="shared" si="16"/>
        <v>0</v>
      </c>
    </row>
    <row r="155" spans="1:8" s="168" customFormat="1" outlineLevel="2" x14ac:dyDescent="0.3">
      <c r="A155" s="174"/>
      <c r="B155" s="178" t="str">
        <f>$B$147&amp;"."&amp;TEXT(ROWS(B$1:$B8),"0")&amp;"*"</f>
        <v>1.6.1.3.8*</v>
      </c>
      <c r="C155" s="166" t="s">
        <v>868</v>
      </c>
      <c r="D155" s="201" t="s">
        <v>742</v>
      </c>
      <c r="E155" s="201">
        <v>1</v>
      </c>
      <c r="F155" s="205">
        <v>0</v>
      </c>
      <c r="G155" s="205">
        <f t="shared" si="16"/>
        <v>0</v>
      </c>
    </row>
    <row r="156" spans="1:8" s="168" customFormat="1" outlineLevel="2" x14ac:dyDescent="0.3">
      <c r="A156" s="174"/>
      <c r="B156" s="178" t="str">
        <f>$B$147&amp;"."&amp;TEXT(ROWS(B$1:$B9),"0")&amp;"*"</f>
        <v>1.6.1.3.9*</v>
      </c>
      <c r="C156" s="166" t="s">
        <v>869</v>
      </c>
      <c r="D156" s="201" t="s">
        <v>742</v>
      </c>
      <c r="E156" s="201">
        <v>1</v>
      </c>
      <c r="F156" s="205">
        <v>0</v>
      </c>
      <c r="G156" s="205">
        <f t="shared" si="16"/>
        <v>0</v>
      </c>
    </row>
    <row r="157" spans="1:8" s="168" customFormat="1" ht="16.2" outlineLevel="1" x14ac:dyDescent="0.3">
      <c r="A157" s="174"/>
      <c r="B157" s="188" t="str">
        <f>$A$131&amp;"."&amp;TEXT(ROWS(B$1:$B2),"0")</f>
        <v>1.6.2</v>
      </c>
      <c r="C157" s="165" t="s">
        <v>1075</v>
      </c>
      <c r="D157" s="191" t="s">
        <v>742</v>
      </c>
      <c r="E157" s="191">
        <f>SUM(E158:E163)</f>
        <v>3</v>
      </c>
      <c r="F157" s="290">
        <f>F158+F160+F162</f>
        <v>0</v>
      </c>
      <c r="G157" s="291"/>
    </row>
    <row r="158" spans="1:8" s="183" customFormat="1" ht="15" customHeight="1" outlineLevel="2" x14ac:dyDescent="0.3">
      <c r="A158" s="174"/>
      <c r="B158" s="188" t="str">
        <f>$B$157&amp;"."&amp;TEXT(ROWS(B$1:$B1),"0")&amp;"*"</f>
        <v>1.6.2.1*</v>
      </c>
      <c r="C158" s="165" t="s">
        <v>871</v>
      </c>
      <c r="D158" s="212"/>
      <c r="E158" s="212"/>
      <c r="F158" s="290">
        <f>SUM(G159)</f>
        <v>0</v>
      </c>
      <c r="G158" s="291"/>
      <c r="H158" s="168"/>
    </row>
    <row r="159" spans="1:8" s="168" customFormat="1" ht="92.4" outlineLevel="3" x14ac:dyDescent="0.3">
      <c r="A159" s="174"/>
      <c r="B159" s="178" t="s">
        <v>13</v>
      </c>
      <c r="C159" s="167" t="s">
        <v>1076</v>
      </c>
      <c r="D159" s="202" t="s">
        <v>742</v>
      </c>
      <c r="E159" s="202">
        <v>1</v>
      </c>
      <c r="F159" s="205">
        <v>0</v>
      </c>
      <c r="G159" s="205">
        <f>F159*E159</f>
        <v>0</v>
      </c>
    </row>
    <row r="160" spans="1:8" s="183" customFormat="1" ht="15" customHeight="1" outlineLevel="2" x14ac:dyDescent="0.3">
      <c r="A160" s="174"/>
      <c r="B160" s="188" t="str">
        <f>$B$157&amp;"."&amp;TEXT(ROWS(B$1:$B2),"0")&amp;"*"</f>
        <v>1.6.2.2*</v>
      </c>
      <c r="C160" s="165" t="s">
        <v>872</v>
      </c>
      <c r="D160" s="212"/>
      <c r="E160" s="212"/>
      <c r="F160" s="290">
        <f>SUM(G161)</f>
        <v>0</v>
      </c>
      <c r="G160" s="291"/>
      <c r="H160" s="168"/>
    </row>
    <row r="161" spans="1:8" s="168" customFormat="1" ht="92.4" outlineLevel="3" x14ac:dyDescent="0.3">
      <c r="A161" s="174"/>
      <c r="B161" s="178" t="s">
        <v>13</v>
      </c>
      <c r="C161" s="167" t="s">
        <v>1077</v>
      </c>
      <c r="D161" s="202" t="s">
        <v>742</v>
      </c>
      <c r="E161" s="202">
        <v>1</v>
      </c>
      <c r="F161" s="205">
        <v>0</v>
      </c>
      <c r="G161" s="205">
        <f>F161*E161</f>
        <v>0</v>
      </c>
    </row>
    <row r="162" spans="1:8" s="183" customFormat="1" ht="15" customHeight="1" outlineLevel="2" x14ac:dyDescent="0.3">
      <c r="A162" s="174"/>
      <c r="B162" s="188" t="str">
        <f>$B$157&amp;"."&amp;TEXT(ROWS(B$1:$B3),"0")&amp;"*"</f>
        <v>1.6.2.3*</v>
      </c>
      <c r="C162" s="165" t="s">
        <v>873</v>
      </c>
      <c r="D162" s="212"/>
      <c r="E162" s="212"/>
      <c r="F162" s="290">
        <f>SUM(G163)</f>
        <v>0</v>
      </c>
      <c r="G162" s="291"/>
      <c r="H162" s="168"/>
    </row>
    <row r="163" spans="1:8" s="168" customFormat="1" ht="92.4" outlineLevel="2" x14ac:dyDescent="0.3">
      <c r="A163" s="174"/>
      <c r="B163" s="178" t="s">
        <v>13</v>
      </c>
      <c r="C163" s="167" t="s">
        <v>1078</v>
      </c>
      <c r="D163" s="202" t="s">
        <v>742</v>
      </c>
      <c r="E163" s="202">
        <v>1</v>
      </c>
      <c r="F163" s="205">
        <v>0</v>
      </c>
      <c r="G163" s="205">
        <f>F163*E163</f>
        <v>0</v>
      </c>
    </row>
    <row r="164" spans="1:8" s="168" customFormat="1" ht="32.4" outlineLevel="1" x14ac:dyDescent="0.3">
      <c r="A164" s="174"/>
      <c r="B164" s="188" t="str">
        <f>$A$131&amp;"."&amp;TEXT(ROWS(B$1:$B3),"0")</f>
        <v>1.6.3</v>
      </c>
      <c r="C164" s="165" t="s">
        <v>904</v>
      </c>
      <c r="D164" s="161"/>
      <c r="E164" s="161"/>
      <c r="F164" s="290">
        <f>F165+F168+F172</f>
        <v>0</v>
      </c>
      <c r="G164" s="291"/>
    </row>
    <row r="165" spans="1:8" s="183" customFormat="1" ht="15" customHeight="1" outlineLevel="1" x14ac:dyDescent="0.3">
      <c r="A165" s="174"/>
      <c r="B165" s="188" t="str">
        <f>$B$164&amp;"."&amp;TEXT(ROWS(B$1:$B1),"0")</f>
        <v>1.6.3.1</v>
      </c>
      <c r="C165" s="165" t="s">
        <v>871</v>
      </c>
      <c r="D165" s="191" t="s">
        <v>742</v>
      </c>
      <c r="E165" s="191">
        <f>SUM(E166:E167)</f>
        <v>2</v>
      </c>
      <c r="F165" s="290">
        <f>SUM(G166:G167)</f>
        <v>0</v>
      </c>
      <c r="G165" s="291"/>
      <c r="H165" s="168"/>
    </row>
    <row r="166" spans="1:8" s="168" customFormat="1" outlineLevel="2" x14ac:dyDescent="0.3">
      <c r="A166" s="174"/>
      <c r="B166" s="213" t="str">
        <f>$B$165&amp;"."&amp;TEXT(ROWS(B$1:$B1),"0")&amp;"*"</f>
        <v>1.6.3.1.1*</v>
      </c>
      <c r="C166" s="214" t="s">
        <v>877</v>
      </c>
      <c r="D166" s="201" t="s">
        <v>742</v>
      </c>
      <c r="E166" s="182">
        <v>1</v>
      </c>
      <c r="F166" s="205">
        <v>0</v>
      </c>
      <c r="G166" s="205">
        <f>F166*E166</f>
        <v>0</v>
      </c>
    </row>
    <row r="167" spans="1:8" s="168" customFormat="1" outlineLevel="2" x14ac:dyDescent="0.3">
      <c r="A167" s="174"/>
      <c r="B167" s="213" t="str">
        <f>$B$165&amp;"."&amp;TEXT(ROWS(B$1:$B2),"0")&amp;"*"</f>
        <v>1.6.3.1.2*</v>
      </c>
      <c r="C167" s="214" t="s">
        <v>878</v>
      </c>
      <c r="D167" s="201" t="s">
        <v>742</v>
      </c>
      <c r="E167" s="182">
        <v>1</v>
      </c>
      <c r="F167" s="205">
        <v>0</v>
      </c>
      <c r="G167" s="205">
        <f>F167*E167</f>
        <v>0</v>
      </c>
    </row>
    <row r="168" spans="1:8" s="183" customFormat="1" ht="15" customHeight="1" outlineLevel="1" x14ac:dyDescent="0.3">
      <c r="A168" s="174"/>
      <c r="B168" s="188" t="str">
        <f>$B$164&amp;"."&amp;TEXT(ROWS(B$1:$B2),"0")</f>
        <v>1.6.3.2</v>
      </c>
      <c r="C168" s="165" t="s">
        <v>872</v>
      </c>
      <c r="D168" s="191" t="s">
        <v>742</v>
      </c>
      <c r="E168" s="191">
        <f>SUM(E169:E171)</f>
        <v>3</v>
      </c>
      <c r="F168" s="290">
        <f>SUM(G169:G171)</f>
        <v>0</v>
      </c>
      <c r="G168" s="291"/>
      <c r="H168" s="168"/>
    </row>
    <row r="169" spans="1:8" s="168" customFormat="1" outlineLevel="2" x14ac:dyDescent="0.3">
      <c r="A169" s="174"/>
      <c r="B169" s="213" t="str">
        <f>$B$168&amp;"."&amp;TEXT(ROWS(B$1:$B1),"0")&amp;"*"</f>
        <v>1.6.3.2.1*</v>
      </c>
      <c r="C169" s="214" t="s">
        <v>879</v>
      </c>
      <c r="D169" s="201" t="s">
        <v>742</v>
      </c>
      <c r="E169" s="182">
        <v>1</v>
      </c>
      <c r="F169" s="205">
        <v>0</v>
      </c>
      <c r="G169" s="205">
        <f>F169*E169</f>
        <v>0</v>
      </c>
    </row>
    <row r="170" spans="1:8" s="168" customFormat="1" outlineLevel="2" x14ac:dyDescent="0.3">
      <c r="A170" s="174"/>
      <c r="B170" s="213" t="str">
        <f>$B$168&amp;"."&amp;TEXT(ROWS(B$1:$B2),"0")&amp;"*"</f>
        <v>1.6.3.2.2*</v>
      </c>
      <c r="C170" s="214" t="s">
        <v>880</v>
      </c>
      <c r="D170" s="201" t="s">
        <v>742</v>
      </c>
      <c r="E170" s="182">
        <v>1</v>
      </c>
      <c r="F170" s="205">
        <v>0</v>
      </c>
      <c r="G170" s="205">
        <f>F170*E170</f>
        <v>0</v>
      </c>
    </row>
    <row r="171" spans="1:8" s="168" customFormat="1" outlineLevel="2" x14ac:dyDescent="0.3">
      <c r="A171" s="185"/>
      <c r="B171" s="213" t="str">
        <f>$B$168&amp;"."&amp;TEXT(ROWS(B$1:$B3),"0")&amp;"*"</f>
        <v>1.6.3.2.3*</v>
      </c>
      <c r="C171" s="214" t="s">
        <v>905</v>
      </c>
      <c r="D171" s="201" t="s">
        <v>742</v>
      </c>
      <c r="E171" s="182">
        <v>1</v>
      </c>
      <c r="F171" s="205">
        <v>0</v>
      </c>
      <c r="G171" s="205">
        <f>F171*E171</f>
        <v>0</v>
      </c>
    </row>
    <row r="172" spans="1:8" s="183" customFormat="1" ht="15" customHeight="1" outlineLevel="1" x14ac:dyDescent="0.3">
      <c r="A172" s="174"/>
      <c r="B172" s="188" t="str">
        <f>$B$164&amp;"."&amp;TEXT(ROWS(B$1:$B3),"0")</f>
        <v>1.6.3.3</v>
      </c>
      <c r="C172" s="165" t="s">
        <v>873</v>
      </c>
      <c r="D172" s="191" t="s">
        <v>742</v>
      </c>
      <c r="E172" s="191">
        <f>SUM(E173:E175)</f>
        <v>3</v>
      </c>
      <c r="F172" s="290">
        <f>SUM(G173:G175)</f>
        <v>0</v>
      </c>
      <c r="G172" s="291"/>
      <c r="H172" s="168"/>
    </row>
    <row r="173" spans="1:8" s="168" customFormat="1" outlineLevel="1" x14ac:dyDescent="0.3">
      <c r="A173" s="174"/>
      <c r="B173" s="213" t="str">
        <f>$B$172&amp;"."&amp;TEXT(ROWS(B$1:$B1),"0")&amp;"*"</f>
        <v>1.6.3.3.1*</v>
      </c>
      <c r="C173" s="214" t="s">
        <v>881</v>
      </c>
      <c r="D173" s="201" t="s">
        <v>742</v>
      </c>
      <c r="E173" s="182">
        <v>1</v>
      </c>
      <c r="F173" s="205">
        <v>0</v>
      </c>
      <c r="G173" s="205">
        <f>F173*E173</f>
        <v>0</v>
      </c>
    </row>
    <row r="174" spans="1:8" s="168" customFormat="1" outlineLevel="1" x14ac:dyDescent="0.3">
      <c r="A174" s="174"/>
      <c r="B174" s="213" t="str">
        <f>$B$172&amp;"."&amp;TEXT(ROWS(B$1:$B2),"0")&amp;"*"</f>
        <v>1.6.3.3.2*</v>
      </c>
      <c r="C174" s="214" t="s">
        <v>882</v>
      </c>
      <c r="D174" s="201" t="s">
        <v>742</v>
      </c>
      <c r="E174" s="182">
        <v>1</v>
      </c>
      <c r="F174" s="205">
        <v>0</v>
      </c>
      <c r="G174" s="205">
        <f>F174*E174</f>
        <v>0</v>
      </c>
    </row>
    <row r="175" spans="1:8" s="168" customFormat="1" outlineLevel="1" x14ac:dyDescent="0.3">
      <c r="A175" s="185"/>
      <c r="B175" s="213" t="str">
        <f>$B$172&amp;"."&amp;TEXT(ROWS(B$1:$B3),"0")&amp;"*"</f>
        <v>1.6.3.3.3*</v>
      </c>
      <c r="C175" s="214" t="s">
        <v>906</v>
      </c>
      <c r="D175" s="201" t="s">
        <v>742</v>
      </c>
      <c r="E175" s="182">
        <v>1</v>
      </c>
      <c r="F175" s="205">
        <v>0</v>
      </c>
      <c r="G175" s="205">
        <f>F175*E175</f>
        <v>0</v>
      </c>
    </row>
    <row r="176" spans="1:8" s="168" customFormat="1" ht="17.399999999999999" x14ac:dyDescent="0.3">
      <c r="A176" s="159" t="s">
        <v>1065</v>
      </c>
      <c r="B176" s="309" t="s">
        <v>756</v>
      </c>
      <c r="C176" s="309"/>
      <c r="D176" s="160" t="s">
        <v>745</v>
      </c>
      <c r="E176" s="160">
        <f>SUM(E177:E177)</f>
        <v>1</v>
      </c>
      <c r="F176" s="292">
        <f>G177</f>
        <v>0</v>
      </c>
      <c r="G176" s="292"/>
    </row>
    <row r="177" spans="1:7" s="168" customFormat="1" ht="211.2" customHeight="1" outlineLevel="1" x14ac:dyDescent="0.3">
      <c r="A177" s="174"/>
      <c r="B177" s="215" t="s">
        <v>1066</v>
      </c>
      <c r="C177" s="190" t="s">
        <v>1080</v>
      </c>
      <c r="D177" s="202" t="s">
        <v>742</v>
      </c>
      <c r="E177" s="202">
        <v>1</v>
      </c>
      <c r="F177" s="205">
        <v>0</v>
      </c>
      <c r="G177" s="206">
        <f>F177*E177</f>
        <v>0</v>
      </c>
    </row>
    <row r="178" spans="1:7" s="168" customFormat="1" ht="37.200000000000003" customHeight="1" x14ac:dyDescent="0.3">
      <c r="A178" s="159" t="s">
        <v>706</v>
      </c>
      <c r="B178" s="310" t="s">
        <v>1082</v>
      </c>
      <c r="C178" s="319"/>
      <c r="D178" s="173" t="s">
        <v>745</v>
      </c>
      <c r="E178" s="173">
        <v>1</v>
      </c>
      <c r="F178" s="292">
        <f>F179+F206+F233+F238+F267+F294+F304+F309</f>
        <v>0</v>
      </c>
      <c r="G178" s="292"/>
    </row>
    <row r="179" spans="1:7" s="169" customFormat="1" ht="16.2" outlineLevel="1" x14ac:dyDescent="0.3">
      <c r="A179" s="229"/>
      <c r="B179" s="188" t="str">
        <f>$A$178&amp;"."&amp;TEXT(ROWS(B$1:$B1),"0")</f>
        <v>1.8.1</v>
      </c>
      <c r="C179" s="165" t="s">
        <v>910</v>
      </c>
      <c r="D179" s="191"/>
      <c r="E179" s="171"/>
      <c r="F179" s="290">
        <f>F180+F187+F196</f>
        <v>0</v>
      </c>
      <c r="G179" s="291"/>
    </row>
    <row r="180" spans="1:7" s="168" customFormat="1" ht="16.2" outlineLevel="2" x14ac:dyDescent="0.3">
      <c r="A180" s="185"/>
      <c r="B180" s="188" t="str">
        <f>$B$179&amp;"."&amp;TEXT(ROWS(B$1:$B1),"0")</f>
        <v>1.8.1.1</v>
      </c>
      <c r="C180" s="165" t="s">
        <v>871</v>
      </c>
      <c r="D180" s="191" t="s">
        <v>742</v>
      </c>
      <c r="E180" s="192">
        <f>SUM(E181:E186)</f>
        <v>6</v>
      </c>
      <c r="F180" s="290">
        <f>SUM(G181:G186)</f>
        <v>0</v>
      </c>
      <c r="G180" s="291"/>
    </row>
    <row r="181" spans="1:7" ht="12.75" customHeight="1" outlineLevel="3" x14ac:dyDescent="0.3">
      <c r="A181" s="158"/>
      <c r="B181" s="178" t="str">
        <f>$B$180&amp;"."&amp;TEXT(ROWS(B$1:$B1),"0")&amp;"*"</f>
        <v>1.8.1.1.1*</v>
      </c>
      <c r="C181" s="136" t="s">
        <v>743</v>
      </c>
      <c r="D181" s="162" t="s">
        <v>742</v>
      </c>
      <c r="E181" s="177">
        <v>1</v>
      </c>
      <c r="F181" s="223">
        <v>0</v>
      </c>
      <c r="G181" s="223">
        <f>F181*E181</f>
        <v>0</v>
      </c>
    </row>
    <row r="182" spans="1:7" outlineLevel="3" x14ac:dyDescent="0.3">
      <c r="A182" s="158"/>
      <c r="B182" s="178" t="str">
        <f>$B$180&amp;"."&amp;TEXT(ROWS(B$1:$B2),"0")&amp;"*"</f>
        <v>1.8.1.1.2*</v>
      </c>
      <c r="C182" s="136" t="s">
        <v>767</v>
      </c>
      <c r="D182" s="162" t="s">
        <v>742</v>
      </c>
      <c r="E182" s="177">
        <v>1</v>
      </c>
      <c r="F182" s="223">
        <v>0</v>
      </c>
      <c r="G182" s="223">
        <f t="shared" ref="G182:G186" si="17">F182*E182</f>
        <v>0</v>
      </c>
    </row>
    <row r="183" spans="1:7" outlineLevel="3" x14ac:dyDescent="0.3">
      <c r="A183" s="158"/>
      <c r="B183" s="178" t="str">
        <f>$B$180&amp;"."&amp;TEXT(ROWS(B$1:$B3),"0")&amp;"*"</f>
        <v>1.8.1.1.3*</v>
      </c>
      <c r="C183" s="136" t="s">
        <v>744</v>
      </c>
      <c r="D183" s="162" t="s">
        <v>742</v>
      </c>
      <c r="E183" s="177">
        <v>1</v>
      </c>
      <c r="F183" s="223">
        <v>0</v>
      </c>
      <c r="G183" s="223">
        <f t="shared" si="17"/>
        <v>0</v>
      </c>
    </row>
    <row r="184" spans="1:7" outlineLevel="3" x14ac:dyDescent="0.3">
      <c r="A184" s="158"/>
      <c r="B184" s="178" t="str">
        <f>$B$180&amp;"."&amp;TEXT(ROWS(B$1:$B4),"0")&amp;"*"</f>
        <v>1.8.1.1.4*</v>
      </c>
      <c r="C184" s="136" t="s">
        <v>936</v>
      </c>
      <c r="D184" s="162" t="s">
        <v>742</v>
      </c>
      <c r="E184" s="177">
        <v>1</v>
      </c>
      <c r="F184" s="223">
        <v>0</v>
      </c>
      <c r="G184" s="223">
        <f t="shared" si="17"/>
        <v>0</v>
      </c>
    </row>
    <row r="185" spans="1:7" outlineLevel="3" x14ac:dyDescent="0.3">
      <c r="A185" s="158"/>
      <c r="B185" s="178" t="str">
        <f>$B$180&amp;"."&amp;TEXT(ROWS(B$1:$B5),"0")&amp;"*"</f>
        <v>1.8.1.1.5*</v>
      </c>
      <c r="C185" s="216" t="s">
        <v>923</v>
      </c>
      <c r="D185" s="162" t="s">
        <v>742</v>
      </c>
      <c r="E185" s="177">
        <v>1</v>
      </c>
      <c r="F185" s="223">
        <v>0</v>
      </c>
      <c r="G185" s="223">
        <f t="shared" si="17"/>
        <v>0</v>
      </c>
    </row>
    <row r="186" spans="1:7" outlineLevel="3" x14ac:dyDescent="0.3">
      <c r="A186" s="158"/>
      <c r="B186" s="178" t="str">
        <f>$B$180&amp;"."&amp;TEXT(ROWS(B$1:$B6),"0")&amp;"*"</f>
        <v>1.8.1.1.6*</v>
      </c>
      <c r="C186" s="103" t="s">
        <v>924</v>
      </c>
      <c r="D186" s="162" t="s">
        <v>742</v>
      </c>
      <c r="E186" s="186">
        <v>1</v>
      </c>
      <c r="F186" s="223">
        <v>0</v>
      </c>
      <c r="G186" s="223">
        <f t="shared" si="17"/>
        <v>0</v>
      </c>
    </row>
    <row r="187" spans="1:7" s="168" customFormat="1" ht="16.2" outlineLevel="2" x14ac:dyDescent="0.3">
      <c r="A187" s="185"/>
      <c r="B187" s="188" t="str">
        <f>$B$179&amp;"."&amp;TEXT(ROWS(B$1:$B2),"0")</f>
        <v>1.8.1.2</v>
      </c>
      <c r="C187" s="165" t="s">
        <v>872</v>
      </c>
      <c r="D187" s="191" t="s">
        <v>742</v>
      </c>
      <c r="E187" s="192">
        <f>SUM(E188:E195)</f>
        <v>8</v>
      </c>
      <c r="F187" s="290">
        <f>SUM(G188:G195)</f>
        <v>0</v>
      </c>
      <c r="G187" s="291"/>
    </row>
    <row r="188" spans="1:7" outlineLevel="3" x14ac:dyDescent="0.3">
      <c r="A188" s="158"/>
      <c r="B188" s="178" t="str">
        <f>$B$187&amp;"."&amp;TEXT(ROWS(B$1:$B1),"0")&amp;"*"</f>
        <v>1.8.1.2.1*</v>
      </c>
      <c r="C188" s="136" t="s">
        <v>751</v>
      </c>
      <c r="D188" s="162" t="s">
        <v>742</v>
      </c>
      <c r="E188" s="177">
        <v>1</v>
      </c>
      <c r="F188" s="223">
        <v>0</v>
      </c>
      <c r="G188" s="223">
        <f t="shared" ref="G188:G195" si="18">F188*E188</f>
        <v>0</v>
      </c>
    </row>
    <row r="189" spans="1:7" outlineLevel="3" x14ac:dyDescent="0.3">
      <c r="A189" s="158"/>
      <c r="B189" s="178" t="str">
        <f>$B$187&amp;"."&amp;TEXT(ROWS(B$1:$B2),"0")&amp;"*"</f>
        <v>1.8.1.2.2*</v>
      </c>
      <c r="C189" s="136" t="s">
        <v>752</v>
      </c>
      <c r="D189" s="162" t="s">
        <v>742</v>
      </c>
      <c r="E189" s="177">
        <v>1</v>
      </c>
      <c r="F189" s="223">
        <v>0</v>
      </c>
      <c r="G189" s="223">
        <f t="shared" si="18"/>
        <v>0</v>
      </c>
    </row>
    <row r="190" spans="1:7" outlineLevel="3" x14ac:dyDescent="0.3">
      <c r="A190" s="158"/>
      <c r="B190" s="178" t="str">
        <f>$B$187&amp;"."&amp;TEXT(ROWS(B$1:$B3),"0")&amp;"*"</f>
        <v>1.8.1.2.3*</v>
      </c>
      <c r="C190" s="136" t="s">
        <v>773</v>
      </c>
      <c r="D190" s="162" t="s">
        <v>742</v>
      </c>
      <c r="E190" s="177">
        <v>1</v>
      </c>
      <c r="F190" s="223">
        <v>0</v>
      </c>
      <c r="G190" s="223">
        <f t="shared" si="18"/>
        <v>0</v>
      </c>
    </row>
    <row r="191" spans="1:7" outlineLevel="3" x14ac:dyDescent="0.3">
      <c r="A191" s="158"/>
      <c r="B191" s="178" t="str">
        <f>$B$187&amp;"."&amp;TEXT(ROWS(B$1:$B4),"0")&amp;"*"</f>
        <v>1.8.1.2.4*</v>
      </c>
      <c r="C191" s="136" t="s">
        <v>774</v>
      </c>
      <c r="D191" s="162" t="s">
        <v>742</v>
      </c>
      <c r="E191" s="177">
        <v>1</v>
      </c>
      <c r="F191" s="223">
        <v>0</v>
      </c>
      <c r="G191" s="223">
        <f t="shared" si="18"/>
        <v>0</v>
      </c>
    </row>
    <row r="192" spans="1:7" outlineLevel="3" x14ac:dyDescent="0.3">
      <c r="A192" s="158"/>
      <c r="B192" s="178" t="str">
        <f>$B$187&amp;"."&amp;TEXT(ROWS(B$1:$B5),"0")&amp;"*"</f>
        <v>1.8.1.2.5*</v>
      </c>
      <c r="C192" s="136" t="s">
        <v>775</v>
      </c>
      <c r="D192" s="162" t="s">
        <v>742</v>
      </c>
      <c r="E192" s="177">
        <v>1</v>
      </c>
      <c r="F192" s="223">
        <v>0</v>
      </c>
      <c r="G192" s="223">
        <f t="shared" si="18"/>
        <v>0</v>
      </c>
    </row>
    <row r="193" spans="1:7" outlineLevel="3" x14ac:dyDescent="0.3">
      <c r="A193" s="158"/>
      <c r="B193" s="178" t="str">
        <f>$B$187&amp;"."&amp;TEXT(ROWS(B$1:$B6),"0")&amp;"*"</f>
        <v>1.8.1.2.6*</v>
      </c>
      <c r="C193" s="136" t="s">
        <v>776</v>
      </c>
      <c r="D193" s="162" t="s">
        <v>742</v>
      </c>
      <c r="E193" s="177">
        <v>1</v>
      </c>
      <c r="F193" s="223">
        <v>0</v>
      </c>
      <c r="G193" s="223">
        <f t="shared" si="18"/>
        <v>0</v>
      </c>
    </row>
    <row r="194" spans="1:7" outlineLevel="3" x14ac:dyDescent="0.3">
      <c r="A194" s="158"/>
      <c r="B194" s="178" t="str">
        <f>$B$187&amp;"."&amp;TEXT(ROWS(B$1:$B7),"0")&amp;"*"</f>
        <v>1.8.1.2.7*</v>
      </c>
      <c r="C194" s="136" t="s">
        <v>777</v>
      </c>
      <c r="D194" s="162" t="s">
        <v>742</v>
      </c>
      <c r="E194" s="177">
        <v>1</v>
      </c>
      <c r="F194" s="223">
        <v>0</v>
      </c>
      <c r="G194" s="223">
        <f t="shared" si="18"/>
        <v>0</v>
      </c>
    </row>
    <row r="195" spans="1:7" outlineLevel="3" x14ac:dyDescent="0.3">
      <c r="A195" s="158"/>
      <c r="B195" s="178" t="str">
        <f>$B$187&amp;"."&amp;TEXT(ROWS(B$1:$B8),"0")&amp;"*"</f>
        <v>1.8.1.2.8*</v>
      </c>
      <c r="C195" s="136" t="s">
        <v>925</v>
      </c>
      <c r="D195" s="162" t="s">
        <v>742</v>
      </c>
      <c r="E195" s="177">
        <v>1</v>
      </c>
      <c r="F195" s="223">
        <v>0</v>
      </c>
      <c r="G195" s="223">
        <f t="shared" si="18"/>
        <v>0</v>
      </c>
    </row>
    <row r="196" spans="1:7" ht="16.2" outlineLevel="2" x14ac:dyDescent="0.3">
      <c r="A196" s="158"/>
      <c r="B196" s="188" t="str">
        <f>$B$179&amp;"."&amp;TEXT(ROWS(B$1:$B3),"0")</f>
        <v>1.8.1.3</v>
      </c>
      <c r="C196" s="165" t="s">
        <v>873</v>
      </c>
      <c r="D196" s="191" t="s">
        <v>742</v>
      </c>
      <c r="E196" s="192">
        <f>SUM(E197:E205)</f>
        <v>9</v>
      </c>
      <c r="F196" s="290">
        <f>SUM(G197:G205)</f>
        <v>0</v>
      </c>
      <c r="G196" s="291"/>
    </row>
    <row r="197" spans="1:7" outlineLevel="2" x14ac:dyDescent="0.3">
      <c r="A197" s="158"/>
      <c r="B197" s="178" t="str">
        <f>$B$196&amp;"."&amp;TEXT(ROWS(B$1:$B1),"0")&amp;"*"</f>
        <v>1.8.1.3.1*</v>
      </c>
      <c r="C197" s="136" t="s">
        <v>778</v>
      </c>
      <c r="D197" s="162" t="s">
        <v>742</v>
      </c>
      <c r="E197" s="177">
        <v>1</v>
      </c>
      <c r="F197" s="223">
        <v>0</v>
      </c>
      <c r="G197" s="223">
        <f t="shared" ref="G197:G205" si="19">F197*E197</f>
        <v>0</v>
      </c>
    </row>
    <row r="198" spans="1:7" outlineLevel="2" x14ac:dyDescent="0.3">
      <c r="A198" s="158"/>
      <c r="B198" s="178" t="str">
        <f>$B$196&amp;"."&amp;TEXT(ROWS(B$1:$B2),"0")&amp;"*"</f>
        <v>1.8.1.3.2*</v>
      </c>
      <c r="C198" s="136" t="s">
        <v>779</v>
      </c>
      <c r="D198" s="162" t="s">
        <v>742</v>
      </c>
      <c r="E198" s="177">
        <v>1</v>
      </c>
      <c r="F198" s="223">
        <v>0</v>
      </c>
      <c r="G198" s="223">
        <f t="shared" si="19"/>
        <v>0</v>
      </c>
    </row>
    <row r="199" spans="1:7" outlineLevel="2" x14ac:dyDescent="0.3">
      <c r="A199" s="158"/>
      <c r="B199" s="178" t="str">
        <f>$B$196&amp;"."&amp;TEXT(ROWS(B$1:$B3),"0")&amp;"*"</f>
        <v>1.8.1.3.3*</v>
      </c>
      <c r="C199" s="136" t="s">
        <v>926</v>
      </c>
      <c r="D199" s="162" t="s">
        <v>742</v>
      </c>
      <c r="E199" s="177">
        <v>1</v>
      </c>
      <c r="F199" s="223">
        <v>0</v>
      </c>
      <c r="G199" s="223">
        <f t="shared" si="19"/>
        <v>0</v>
      </c>
    </row>
    <row r="200" spans="1:7" outlineLevel="2" x14ac:dyDescent="0.3">
      <c r="A200" s="158"/>
      <c r="B200" s="178" t="str">
        <f>$B$196&amp;"."&amp;TEXT(ROWS(B$1:$B4),"0")&amp;"*"</f>
        <v>1.8.1.3.4*</v>
      </c>
      <c r="C200" s="136" t="s">
        <v>768</v>
      </c>
      <c r="D200" s="162" t="s">
        <v>742</v>
      </c>
      <c r="E200" s="177">
        <v>1</v>
      </c>
      <c r="F200" s="223">
        <v>0</v>
      </c>
      <c r="G200" s="223">
        <f t="shared" si="19"/>
        <v>0</v>
      </c>
    </row>
    <row r="201" spans="1:7" outlineLevel="2" x14ac:dyDescent="0.3">
      <c r="A201" s="158"/>
      <c r="B201" s="178" t="str">
        <f>$B$196&amp;"."&amp;TEXT(ROWS(B$1:$B5),"0")&amp;"*"</f>
        <v>1.8.1.3.5*</v>
      </c>
      <c r="C201" s="136" t="s">
        <v>769</v>
      </c>
      <c r="D201" s="162" t="s">
        <v>742</v>
      </c>
      <c r="E201" s="177">
        <v>1</v>
      </c>
      <c r="F201" s="223">
        <v>0</v>
      </c>
      <c r="G201" s="223">
        <f t="shared" si="19"/>
        <v>0</v>
      </c>
    </row>
    <row r="202" spans="1:7" outlineLevel="2" x14ac:dyDescent="0.3">
      <c r="A202" s="158"/>
      <c r="B202" s="178" t="str">
        <f>$B$196&amp;"."&amp;TEXT(ROWS(B$1:$B6),"0")&amp;"*"</f>
        <v>1.8.1.3.6*</v>
      </c>
      <c r="C202" s="136" t="s">
        <v>770</v>
      </c>
      <c r="D202" s="162" t="s">
        <v>742</v>
      </c>
      <c r="E202" s="177">
        <v>1</v>
      </c>
      <c r="F202" s="223">
        <v>0</v>
      </c>
      <c r="G202" s="223">
        <f t="shared" si="19"/>
        <v>0</v>
      </c>
    </row>
    <row r="203" spans="1:7" outlineLevel="2" x14ac:dyDescent="0.3">
      <c r="A203" s="158"/>
      <c r="B203" s="178" t="str">
        <f>$B$196&amp;"."&amp;TEXT(ROWS(B$1:$B7),"0")&amp;"*"</f>
        <v>1.8.1.3.7*</v>
      </c>
      <c r="C203" s="136" t="s">
        <v>771</v>
      </c>
      <c r="D203" s="162" t="s">
        <v>742</v>
      </c>
      <c r="E203" s="177">
        <v>1</v>
      </c>
      <c r="F203" s="223">
        <v>0</v>
      </c>
      <c r="G203" s="223">
        <f t="shared" si="19"/>
        <v>0</v>
      </c>
    </row>
    <row r="204" spans="1:7" outlineLevel="2" x14ac:dyDescent="0.3">
      <c r="A204" s="158"/>
      <c r="B204" s="178" t="str">
        <f>$B$196&amp;"."&amp;TEXT(ROWS(B$1:$B8),"0")&amp;"*"</f>
        <v>1.8.1.3.8*</v>
      </c>
      <c r="C204" s="136" t="s">
        <v>772</v>
      </c>
      <c r="D204" s="162" t="s">
        <v>742</v>
      </c>
      <c r="E204" s="177">
        <v>1</v>
      </c>
      <c r="F204" s="223">
        <v>0</v>
      </c>
      <c r="G204" s="223">
        <f t="shared" si="19"/>
        <v>0</v>
      </c>
    </row>
    <row r="205" spans="1:7" outlineLevel="2" x14ac:dyDescent="0.3">
      <c r="A205" s="158"/>
      <c r="B205" s="178" t="str">
        <f>$B$196&amp;"."&amp;TEXT(ROWS(B$1:$B9),"0")&amp;"*"</f>
        <v>1.8.1.3.9*</v>
      </c>
      <c r="C205" s="136" t="s">
        <v>927</v>
      </c>
      <c r="D205" s="162" t="s">
        <v>742</v>
      </c>
      <c r="E205" s="177">
        <v>1</v>
      </c>
      <c r="F205" s="223">
        <v>0</v>
      </c>
      <c r="G205" s="223">
        <f t="shared" si="19"/>
        <v>0</v>
      </c>
    </row>
    <row r="206" spans="1:7" ht="16.2" outlineLevel="1" x14ac:dyDescent="0.3">
      <c r="A206" s="158"/>
      <c r="B206" s="188" t="str">
        <f>$A$178&amp;"."&amp;TEXT(ROWS(B$1:$B2),"0")</f>
        <v>1.8.2</v>
      </c>
      <c r="C206" s="165" t="s">
        <v>911</v>
      </c>
      <c r="D206" s="191"/>
      <c r="E206" s="171"/>
      <c r="F206" s="290">
        <f>F207+F214+F223</f>
        <v>0</v>
      </c>
      <c r="G206" s="291"/>
    </row>
    <row r="207" spans="1:7" ht="16.2" outlineLevel="2" x14ac:dyDescent="0.3">
      <c r="A207" s="158"/>
      <c r="B207" s="188" t="str">
        <f>$B$206&amp;"."&amp;TEXT(ROWS(B$1:$B1),"0")</f>
        <v>1.8.2.1</v>
      </c>
      <c r="C207" s="165" t="s">
        <v>871</v>
      </c>
      <c r="D207" s="191" t="s">
        <v>742</v>
      </c>
      <c r="E207" s="192">
        <f>SUM(E208:E213)</f>
        <v>6</v>
      </c>
      <c r="F207" s="290">
        <f>SUM(G208:G213)</f>
        <v>0</v>
      </c>
      <c r="G207" s="291"/>
    </row>
    <row r="208" spans="1:7" ht="12.75" customHeight="1" outlineLevel="3" x14ac:dyDescent="0.3">
      <c r="A208" s="158"/>
      <c r="B208" s="178" t="str">
        <f>$B$207&amp;"."&amp;TEXT(ROWS(B$1:$B1),"0")&amp;"*"</f>
        <v>1.8.2.1.1*</v>
      </c>
      <c r="C208" s="136" t="s">
        <v>743</v>
      </c>
      <c r="D208" s="162" t="s">
        <v>742</v>
      </c>
      <c r="E208" s="177">
        <v>1</v>
      </c>
      <c r="F208" s="223">
        <v>0</v>
      </c>
      <c r="G208" s="223">
        <f>F208*E208</f>
        <v>0</v>
      </c>
    </row>
    <row r="209" spans="1:7" outlineLevel="3" x14ac:dyDescent="0.3">
      <c r="A209" s="158"/>
      <c r="B209" s="178" t="str">
        <f>$B$207&amp;"."&amp;TEXT(ROWS(B$1:$B2),"0")&amp;"*"</f>
        <v>1.8.2.1.2*</v>
      </c>
      <c r="C209" s="136" t="s">
        <v>767</v>
      </c>
      <c r="D209" s="162" t="s">
        <v>742</v>
      </c>
      <c r="E209" s="177">
        <v>1</v>
      </c>
      <c r="F209" s="223">
        <v>0</v>
      </c>
      <c r="G209" s="223">
        <f t="shared" ref="G209:G213" si="20">F209*E209</f>
        <v>0</v>
      </c>
    </row>
    <row r="210" spans="1:7" outlineLevel="3" x14ac:dyDescent="0.3">
      <c r="A210" s="158"/>
      <c r="B210" s="178" t="str">
        <f>$B$207&amp;"."&amp;TEXT(ROWS(B$1:$B3),"0")&amp;"*"</f>
        <v>1.8.2.1.3*</v>
      </c>
      <c r="C210" s="136" t="s">
        <v>744</v>
      </c>
      <c r="D210" s="162" t="s">
        <v>742</v>
      </c>
      <c r="E210" s="177">
        <v>1</v>
      </c>
      <c r="F210" s="223">
        <v>0</v>
      </c>
      <c r="G210" s="223">
        <f t="shared" si="20"/>
        <v>0</v>
      </c>
    </row>
    <row r="211" spans="1:7" outlineLevel="3" x14ac:dyDescent="0.3">
      <c r="A211" s="158"/>
      <c r="B211" s="178" t="str">
        <f>$B$207&amp;"."&amp;TEXT(ROWS(B$1:$B4),"0")&amp;"*"</f>
        <v>1.8.2.1.4*</v>
      </c>
      <c r="C211" s="136" t="s">
        <v>944</v>
      </c>
      <c r="D211" s="162" t="s">
        <v>742</v>
      </c>
      <c r="E211" s="177">
        <v>1</v>
      </c>
      <c r="F211" s="223">
        <v>0</v>
      </c>
      <c r="G211" s="223">
        <f t="shared" si="20"/>
        <v>0</v>
      </c>
    </row>
    <row r="212" spans="1:7" outlineLevel="3" x14ac:dyDescent="0.3">
      <c r="A212" s="158"/>
      <c r="B212" s="178" t="str">
        <f>$B$207&amp;"."&amp;TEXT(ROWS(B$1:$B5),"0")&amp;"*"</f>
        <v>1.8.2.1.5*</v>
      </c>
      <c r="C212" s="216" t="s">
        <v>929</v>
      </c>
      <c r="D212" s="162" t="s">
        <v>742</v>
      </c>
      <c r="E212" s="177">
        <v>1</v>
      </c>
      <c r="F212" s="223">
        <v>0</v>
      </c>
      <c r="G212" s="223">
        <f t="shared" si="20"/>
        <v>0</v>
      </c>
    </row>
    <row r="213" spans="1:7" outlineLevel="3" x14ac:dyDescent="0.3">
      <c r="A213" s="158"/>
      <c r="B213" s="178" t="str">
        <f>$B$207&amp;"."&amp;TEXT(ROWS(B$1:$B6),"0")&amp;"*"</f>
        <v>1.8.2.1.6*</v>
      </c>
      <c r="C213" s="103" t="s">
        <v>928</v>
      </c>
      <c r="D213" s="225" t="s">
        <v>742</v>
      </c>
      <c r="E213" s="186">
        <v>1</v>
      </c>
      <c r="F213" s="223">
        <v>0</v>
      </c>
      <c r="G213" s="223">
        <f t="shared" si="20"/>
        <v>0</v>
      </c>
    </row>
    <row r="214" spans="1:7" ht="16.2" outlineLevel="2" x14ac:dyDescent="0.3">
      <c r="A214" s="158"/>
      <c r="B214" s="188" t="str">
        <f>$B$206&amp;"."&amp;TEXT(ROWS(B$1:$B2),"0")</f>
        <v>1.8.2.2</v>
      </c>
      <c r="C214" s="165" t="s">
        <v>872</v>
      </c>
      <c r="D214" s="191" t="s">
        <v>742</v>
      </c>
      <c r="E214" s="192">
        <f>SUM(E215:E222)</f>
        <v>8</v>
      </c>
      <c r="F214" s="290">
        <f>SUM(G215:G222)</f>
        <v>0</v>
      </c>
      <c r="G214" s="291"/>
    </row>
    <row r="215" spans="1:7" outlineLevel="3" x14ac:dyDescent="0.3">
      <c r="A215" s="158"/>
      <c r="B215" s="178" t="str">
        <f>$B$214&amp;"."&amp;TEXT(ROWS(B$1:$B1),"0")&amp;"*"</f>
        <v>1.8.2.2.1*</v>
      </c>
      <c r="C215" s="136" t="s">
        <v>751</v>
      </c>
      <c r="D215" s="162" t="s">
        <v>742</v>
      </c>
      <c r="E215" s="177">
        <v>1</v>
      </c>
      <c r="F215" s="223">
        <v>0</v>
      </c>
      <c r="G215" s="223">
        <f t="shared" ref="G215:G222" si="21">F215*E215</f>
        <v>0</v>
      </c>
    </row>
    <row r="216" spans="1:7" outlineLevel="3" x14ac:dyDescent="0.3">
      <c r="A216" s="158"/>
      <c r="B216" s="178" t="str">
        <f>$B$214&amp;"."&amp;TEXT(ROWS(B$1:$B2),"0")&amp;"*"</f>
        <v>1.8.2.2.2*</v>
      </c>
      <c r="C216" s="136" t="s">
        <v>752</v>
      </c>
      <c r="D216" s="162" t="s">
        <v>742</v>
      </c>
      <c r="E216" s="177">
        <v>1</v>
      </c>
      <c r="F216" s="223">
        <v>0</v>
      </c>
      <c r="G216" s="223">
        <f t="shared" si="21"/>
        <v>0</v>
      </c>
    </row>
    <row r="217" spans="1:7" outlineLevel="3" x14ac:dyDescent="0.3">
      <c r="A217" s="158"/>
      <c r="B217" s="178" t="str">
        <f>$B$214&amp;"."&amp;TEXT(ROWS(B$1:$B3),"0")&amp;"*"</f>
        <v>1.8.2.2.3*</v>
      </c>
      <c r="C217" s="136" t="s">
        <v>773</v>
      </c>
      <c r="D217" s="162" t="s">
        <v>742</v>
      </c>
      <c r="E217" s="177">
        <v>1</v>
      </c>
      <c r="F217" s="223">
        <v>0</v>
      </c>
      <c r="G217" s="223">
        <f t="shared" si="21"/>
        <v>0</v>
      </c>
    </row>
    <row r="218" spans="1:7" outlineLevel="3" x14ac:dyDescent="0.3">
      <c r="A218" s="158"/>
      <c r="B218" s="178" t="str">
        <f>$B$214&amp;"."&amp;TEXT(ROWS(B$1:$B4),"0")&amp;"*"</f>
        <v>1.8.2.2.4*</v>
      </c>
      <c r="C218" s="136" t="s">
        <v>774</v>
      </c>
      <c r="D218" s="162" t="s">
        <v>742</v>
      </c>
      <c r="E218" s="177">
        <v>1</v>
      </c>
      <c r="F218" s="223">
        <v>0</v>
      </c>
      <c r="G218" s="223">
        <f t="shared" si="21"/>
        <v>0</v>
      </c>
    </row>
    <row r="219" spans="1:7" outlineLevel="3" x14ac:dyDescent="0.3">
      <c r="A219" s="158"/>
      <c r="B219" s="178" t="str">
        <f>$B$214&amp;"."&amp;TEXT(ROWS(B$1:$B5),"0")&amp;"*"</f>
        <v>1.8.2.2.5*</v>
      </c>
      <c r="C219" s="136" t="s">
        <v>775</v>
      </c>
      <c r="D219" s="162" t="s">
        <v>742</v>
      </c>
      <c r="E219" s="177">
        <v>1</v>
      </c>
      <c r="F219" s="223">
        <v>0</v>
      </c>
      <c r="G219" s="223">
        <f t="shared" si="21"/>
        <v>0</v>
      </c>
    </row>
    <row r="220" spans="1:7" outlineLevel="3" x14ac:dyDescent="0.3">
      <c r="A220" s="158"/>
      <c r="B220" s="178" t="str">
        <f>$B$214&amp;"."&amp;TEXT(ROWS(B$1:$B6),"0")&amp;"*"</f>
        <v>1.8.2.2.6*</v>
      </c>
      <c r="C220" s="136" t="s">
        <v>776</v>
      </c>
      <c r="D220" s="162" t="s">
        <v>742</v>
      </c>
      <c r="E220" s="177">
        <v>1</v>
      </c>
      <c r="F220" s="223">
        <v>0</v>
      </c>
      <c r="G220" s="223">
        <f t="shared" si="21"/>
        <v>0</v>
      </c>
    </row>
    <row r="221" spans="1:7" outlineLevel="3" x14ac:dyDescent="0.3">
      <c r="A221" s="158"/>
      <c r="B221" s="178" t="str">
        <f>$B$214&amp;"."&amp;TEXT(ROWS(B$1:$B7),"0")&amp;"*"</f>
        <v>1.8.2.2.7*</v>
      </c>
      <c r="C221" s="136" t="s">
        <v>777</v>
      </c>
      <c r="D221" s="162" t="s">
        <v>742</v>
      </c>
      <c r="E221" s="177">
        <v>1</v>
      </c>
      <c r="F221" s="223">
        <v>0</v>
      </c>
      <c r="G221" s="223">
        <f t="shared" si="21"/>
        <v>0</v>
      </c>
    </row>
    <row r="222" spans="1:7" outlineLevel="3" x14ac:dyDescent="0.3">
      <c r="A222" s="158"/>
      <c r="B222" s="178" t="str">
        <f>$B$214&amp;"."&amp;TEXT(ROWS(B$1:$B8),"0")&amp;"*"</f>
        <v>1.8.2.2.8*</v>
      </c>
      <c r="C222" s="136" t="s">
        <v>921</v>
      </c>
      <c r="D222" s="162" t="s">
        <v>742</v>
      </c>
      <c r="E222" s="177">
        <v>1</v>
      </c>
      <c r="F222" s="223">
        <v>0</v>
      </c>
      <c r="G222" s="223">
        <f t="shared" si="21"/>
        <v>0</v>
      </c>
    </row>
    <row r="223" spans="1:7" ht="16.2" outlineLevel="2" x14ac:dyDescent="0.3">
      <c r="A223" s="158"/>
      <c r="B223" s="188" t="str">
        <f>$B$206&amp;"."&amp;TEXT(ROWS(B$1:$B3),"0")</f>
        <v>1.8.2.3</v>
      </c>
      <c r="C223" s="165" t="s">
        <v>873</v>
      </c>
      <c r="D223" s="191" t="s">
        <v>742</v>
      </c>
      <c r="E223" s="192">
        <f>SUM(E224:E232)</f>
        <v>9</v>
      </c>
      <c r="F223" s="290">
        <f>SUM(G224:G232)</f>
        <v>0</v>
      </c>
      <c r="G223" s="291"/>
    </row>
    <row r="224" spans="1:7" outlineLevel="2" x14ac:dyDescent="0.3">
      <c r="A224" s="158"/>
      <c r="B224" s="178" t="str">
        <f>$B$223&amp;"."&amp;TEXT(ROWS(B$1:$B1),"0")&amp;"*"</f>
        <v>1.8.2.3.1*</v>
      </c>
      <c r="C224" s="136" t="s">
        <v>778</v>
      </c>
      <c r="D224" s="162" t="s">
        <v>742</v>
      </c>
      <c r="E224" s="177">
        <v>1</v>
      </c>
      <c r="F224" s="223">
        <v>0</v>
      </c>
      <c r="G224" s="223">
        <f t="shared" ref="G224:G232" si="22">F224*E224</f>
        <v>0</v>
      </c>
    </row>
    <row r="225" spans="1:7" outlineLevel="2" x14ac:dyDescent="0.3">
      <c r="A225" s="158"/>
      <c r="B225" s="178" t="str">
        <f>$B$223&amp;"."&amp;TEXT(ROWS(B$1:$B2),"0")&amp;"*"</f>
        <v>1.8.2.3.2*</v>
      </c>
      <c r="C225" s="136" t="s">
        <v>779</v>
      </c>
      <c r="D225" s="162" t="s">
        <v>742</v>
      </c>
      <c r="E225" s="177">
        <v>1</v>
      </c>
      <c r="F225" s="223">
        <v>0</v>
      </c>
      <c r="G225" s="223">
        <f t="shared" si="22"/>
        <v>0</v>
      </c>
    </row>
    <row r="226" spans="1:7" outlineLevel="2" x14ac:dyDescent="0.3">
      <c r="A226" s="158"/>
      <c r="B226" s="178" t="str">
        <f>$B$223&amp;"."&amp;TEXT(ROWS(B$1:$B3),"0")&amp;"*"</f>
        <v>1.8.2.3.3*</v>
      </c>
      <c r="C226" s="136" t="s">
        <v>926</v>
      </c>
      <c r="D226" s="162" t="s">
        <v>742</v>
      </c>
      <c r="E226" s="177">
        <v>1</v>
      </c>
      <c r="F226" s="223">
        <v>0</v>
      </c>
      <c r="G226" s="223">
        <f t="shared" si="22"/>
        <v>0</v>
      </c>
    </row>
    <row r="227" spans="1:7" outlineLevel="2" x14ac:dyDescent="0.3">
      <c r="A227" s="158"/>
      <c r="B227" s="178" t="str">
        <f>$B$223&amp;"."&amp;TEXT(ROWS(B$1:$B4),"0")&amp;"*"</f>
        <v>1.8.2.3.4*</v>
      </c>
      <c r="C227" s="136" t="s">
        <v>768</v>
      </c>
      <c r="D227" s="162" t="s">
        <v>742</v>
      </c>
      <c r="E227" s="177">
        <v>1</v>
      </c>
      <c r="F227" s="223">
        <v>0</v>
      </c>
      <c r="G227" s="223">
        <f t="shared" si="22"/>
        <v>0</v>
      </c>
    </row>
    <row r="228" spans="1:7" outlineLevel="2" x14ac:dyDescent="0.3">
      <c r="A228" s="158"/>
      <c r="B228" s="178" t="str">
        <f>$B$223&amp;"."&amp;TEXT(ROWS(B$1:$B5),"0")&amp;"*"</f>
        <v>1.8.2.3.5*</v>
      </c>
      <c r="C228" s="136" t="s">
        <v>769</v>
      </c>
      <c r="D228" s="162" t="s">
        <v>742</v>
      </c>
      <c r="E228" s="177">
        <v>1</v>
      </c>
      <c r="F228" s="223">
        <v>0</v>
      </c>
      <c r="G228" s="223">
        <f t="shared" si="22"/>
        <v>0</v>
      </c>
    </row>
    <row r="229" spans="1:7" outlineLevel="2" x14ac:dyDescent="0.3">
      <c r="A229" s="158"/>
      <c r="B229" s="178" t="str">
        <f>$B$223&amp;"."&amp;TEXT(ROWS(B$1:$B6),"0")&amp;"*"</f>
        <v>1.8.2.3.6*</v>
      </c>
      <c r="C229" s="136" t="s">
        <v>770</v>
      </c>
      <c r="D229" s="162" t="s">
        <v>742</v>
      </c>
      <c r="E229" s="177">
        <v>1</v>
      </c>
      <c r="F229" s="223">
        <v>0</v>
      </c>
      <c r="G229" s="223">
        <f t="shared" si="22"/>
        <v>0</v>
      </c>
    </row>
    <row r="230" spans="1:7" outlineLevel="2" x14ac:dyDescent="0.3">
      <c r="A230" s="158"/>
      <c r="B230" s="178" t="str">
        <f>$B$223&amp;"."&amp;TEXT(ROWS(B$1:$B7),"0")&amp;"*"</f>
        <v>1.8.2.3.7*</v>
      </c>
      <c r="C230" s="136" t="s">
        <v>771</v>
      </c>
      <c r="D230" s="162" t="s">
        <v>742</v>
      </c>
      <c r="E230" s="177">
        <v>1</v>
      </c>
      <c r="F230" s="223">
        <v>0</v>
      </c>
      <c r="G230" s="223">
        <f t="shared" si="22"/>
        <v>0</v>
      </c>
    </row>
    <row r="231" spans="1:7" outlineLevel="2" x14ac:dyDescent="0.3">
      <c r="A231" s="158"/>
      <c r="B231" s="178" t="str">
        <f>$B$223&amp;"."&amp;TEXT(ROWS(B$1:$B8),"0")&amp;"*"</f>
        <v>1.8.2.3.8*</v>
      </c>
      <c r="C231" s="136" t="s">
        <v>772</v>
      </c>
      <c r="D231" s="162" t="s">
        <v>742</v>
      </c>
      <c r="E231" s="177">
        <v>1</v>
      </c>
      <c r="F231" s="223">
        <v>0</v>
      </c>
      <c r="G231" s="223">
        <f t="shared" si="22"/>
        <v>0</v>
      </c>
    </row>
    <row r="232" spans="1:7" outlineLevel="2" x14ac:dyDescent="0.3">
      <c r="A232" s="158"/>
      <c r="B232" s="178" t="str">
        <f>$B$223&amp;"."&amp;TEXT(ROWS(B$1:$B9),"0")&amp;"*"</f>
        <v>1.8.2.3.9*</v>
      </c>
      <c r="C232" s="136" t="s">
        <v>922</v>
      </c>
      <c r="D232" s="162" t="s">
        <v>742</v>
      </c>
      <c r="E232" s="177">
        <v>1</v>
      </c>
      <c r="F232" s="223">
        <v>0</v>
      </c>
      <c r="G232" s="223">
        <f t="shared" si="22"/>
        <v>0</v>
      </c>
    </row>
    <row r="233" spans="1:7" ht="16.2" outlineLevel="1" x14ac:dyDescent="0.3">
      <c r="A233" s="158"/>
      <c r="B233" s="188" t="str">
        <f>$A$178&amp;"."&amp;TEXT(ROWS(B$1:$B3),"0")</f>
        <v>1.8.3</v>
      </c>
      <c r="C233" s="165" t="s">
        <v>912</v>
      </c>
      <c r="D233" s="161"/>
      <c r="E233" s="171"/>
      <c r="F233" s="290">
        <f>F234</f>
        <v>0</v>
      </c>
      <c r="G233" s="291"/>
    </row>
    <row r="234" spans="1:7" ht="16.2" outlineLevel="2" x14ac:dyDescent="0.3">
      <c r="A234" s="158"/>
      <c r="B234" s="188" t="str">
        <f>$B$233&amp;"."&amp;TEXT(ROWS(B$1:$B1),"0")</f>
        <v>1.8.3.1</v>
      </c>
      <c r="C234" s="165" t="s">
        <v>871</v>
      </c>
      <c r="D234" s="191" t="s">
        <v>742</v>
      </c>
      <c r="E234" s="191">
        <f>SUM(E235:E237)</f>
        <v>3</v>
      </c>
      <c r="F234" s="290">
        <f>SUM(G235:G237)</f>
        <v>0</v>
      </c>
      <c r="G234" s="291"/>
    </row>
    <row r="235" spans="1:7" outlineLevel="2" x14ac:dyDescent="0.3">
      <c r="A235" s="158"/>
      <c r="B235" s="217" t="str">
        <f>$B$234&amp;"."&amp;TEXT(ROWS(B$1:$B1),"0")&amp;"*"</f>
        <v>1.8.3.1.1*</v>
      </c>
      <c r="C235" s="103" t="s">
        <v>913</v>
      </c>
      <c r="D235" s="225" t="s">
        <v>742</v>
      </c>
      <c r="E235" s="186">
        <v>1</v>
      </c>
      <c r="F235" s="223">
        <v>0</v>
      </c>
      <c r="G235" s="223">
        <f>F235*E235</f>
        <v>0</v>
      </c>
    </row>
    <row r="236" spans="1:7" outlineLevel="2" x14ac:dyDescent="0.3">
      <c r="A236" s="158"/>
      <c r="B236" s="217" t="str">
        <f>$B$234&amp;"."&amp;TEXT(ROWS(B$1:$B2),"0")&amp;"*"</f>
        <v>1.8.3.1.2*</v>
      </c>
      <c r="C236" s="103" t="s">
        <v>914</v>
      </c>
      <c r="D236" s="225" t="s">
        <v>742</v>
      </c>
      <c r="E236" s="186">
        <v>1</v>
      </c>
      <c r="F236" s="223">
        <v>0</v>
      </c>
      <c r="G236" s="223">
        <f t="shared" ref="G236:G237" si="23">F236*E236</f>
        <v>0</v>
      </c>
    </row>
    <row r="237" spans="1:7" outlineLevel="2" x14ac:dyDescent="0.3">
      <c r="A237" s="158"/>
      <c r="B237" s="217" t="str">
        <f>$B$234&amp;"."&amp;TEXT(ROWS(B$1:$B3),"0")&amp;"*"</f>
        <v>1.8.3.1.3*</v>
      </c>
      <c r="C237" s="103" t="s">
        <v>915</v>
      </c>
      <c r="D237" s="225" t="s">
        <v>742</v>
      </c>
      <c r="E237" s="186">
        <v>1</v>
      </c>
      <c r="F237" s="223">
        <v>0</v>
      </c>
      <c r="G237" s="223">
        <f t="shared" si="23"/>
        <v>0</v>
      </c>
    </row>
    <row r="238" spans="1:7" ht="16.2" outlineLevel="1" x14ac:dyDescent="0.3">
      <c r="A238" s="158"/>
      <c r="B238" s="188" t="str">
        <f>$A$178&amp;"."&amp;TEXT(ROWS(B$1:$B4),"0")</f>
        <v>1.8.4</v>
      </c>
      <c r="C238" s="165" t="s">
        <v>916</v>
      </c>
      <c r="D238" s="161"/>
      <c r="E238" s="171"/>
      <c r="F238" s="290">
        <f>F239+F245+F255</f>
        <v>0</v>
      </c>
      <c r="G238" s="291"/>
    </row>
    <row r="239" spans="1:7" ht="16.2" outlineLevel="2" x14ac:dyDescent="0.3">
      <c r="A239" s="158"/>
      <c r="B239" s="188" t="str">
        <f>$B$238&amp;"."&amp;TEXT(ROWS(B$1:$B1),"0")</f>
        <v>1.8.4.1</v>
      </c>
      <c r="C239" s="165" t="s">
        <v>871</v>
      </c>
      <c r="D239" s="191" t="s">
        <v>742</v>
      </c>
      <c r="E239" s="192">
        <f>SUM(E240:E244)</f>
        <v>5</v>
      </c>
      <c r="F239" s="290">
        <f>SUM(G240:G244)</f>
        <v>0</v>
      </c>
      <c r="G239" s="291"/>
    </row>
    <row r="240" spans="1:7" outlineLevel="3" x14ac:dyDescent="0.3">
      <c r="A240" s="158"/>
      <c r="B240" s="217" t="str">
        <f>$B$239&amp;"."&amp;TEXT(ROWS(B$1:$B1),"0")&amp;"*"</f>
        <v>1.8.4.1.1*</v>
      </c>
      <c r="C240" s="136" t="s">
        <v>943</v>
      </c>
      <c r="D240" s="162" t="s">
        <v>742</v>
      </c>
      <c r="E240" s="186">
        <v>1</v>
      </c>
      <c r="F240" s="223">
        <v>0</v>
      </c>
      <c r="G240" s="223">
        <f>F240*E240</f>
        <v>0</v>
      </c>
    </row>
    <row r="241" spans="1:7" outlineLevel="3" x14ac:dyDescent="0.3">
      <c r="A241" s="158"/>
      <c r="B241" s="217" t="str">
        <f>$B$239&amp;"."&amp;TEXT(ROWS(B$1:$B2),"0")&amp;"*"</f>
        <v>1.8.4.1.2*</v>
      </c>
      <c r="C241" s="136" t="s">
        <v>917</v>
      </c>
      <c r="D241" s="162" t="s">
        <v>742</v>
      </c>
      <c r="E241" s="186">
        <v>1</v>
      </c>
      <c r="F241" s="223">
        <v>0</v>
      </c>
      <c r="G241" s="223">
        <f t="shared" ref="G241:G242" si="24">F241*E241</f>
        <v>0</v>
      </c>
    </row>
    <row r="242" spans="1:7" outlineLevel="3" x14ac:dyDescent="0.3">
      <c r="A242" s="158"/>
      <c r="B242" s="217" t="str">
        <f>$B$239&amp;"."&amp;TEXT(ROWS(B$1:$B3),"0")&amp;"*"</f>
        <v>1.8.4.1.3*</v>
      </c>
      <c r="C242" s="136" t="s">
        <v>918</v>
      </c>
      <c r="D242" s="162" t="s">
        <v>742</v>
      </c>
      <c r="E242" s="186">
        <v>1</v>
      </c>
      <c r="F242" s="223">
        <v>0</v>
      </c>
      <c r="G242" s="223">
        <f t="shared" si="24"/>
        <v>0</v>
      </c>
    </row>
    <row r="243" spans="1:7" outlineLevel="3" x14ac:dyDescent="0.3">
      <c r="A243" s="158"/>
      <c r="B243" s="217" t="str">
        <f>$B$239&amp;"."&amp;TEXT(ROWS(B$1:$B4),"0")&amp;"*"</f>
        <v>1.8.4.1.4*</v>
      </c>
      <c r="C243" s="136" t="s">
        <v>919</v>
      </c>
      <c r="D243" s="162" t="s">
        <v>742</v>
      </c>
      <c r="E243" s="186">
        <v>1</v>
      </c>
      <c r="F243" s="223">
        <v>0</v>
      </c>
      <c r="G243" s="223">
        <f t="shared" ref="G243:G244" si="25">F243*E243</f>
        <v>0</v>
      </c>
    </row>
    <row r="244" spans="1:7" outlineLevel="3" x14ac:dyDescent="0.3">
      <c r="A244" s="158"/>
      <c r="B244" s="217" t="str">
        <f>$B$239&amp;"."&amp;TEXT(ROWS(B$1:$B5),"0")&amp;"*"</f>
        <v>1.8.4.1.5*</v>
      </c>
      <c r="C244" s="136" t="s">
        <v>942</v>
      </c>
      <c r="D244" s="162" t="s">
        <v>742</v>
      </c>
      <c r="E244" s="186">
        <v>1</v>
      </c>
      <c r="F244" s="223">
        <v>0</v>
      </c>
      <c r="G244" s="223">
        <f t="shared" si="25"/>
        <v>0</v>
      </c>
    </row>
    <row r="245" spans="1:7" ht="16.2" outlineLevel="2" x14ac:dyDescent="0.3">
      <c r="A245" s="158"/>
      <c r="B245" s="188" t="str">
        <f>$B$238&amp;"."&amp;TEXT(ROWS(B$1:$B2),"0")</f>
        <v>1.8.4.2</v>
      </c>
      <c r="C245" s="165" t="s">
        <v>872</v>
      </c>
      <c r="D245" s="191" t="s">
        <v>742</v>
      </c>
      <c r="E245" s="192">
        <f>SUM(E246:E254)</f>
        <v>9</v>
      </c>
      <c r="F245" s="290">
        <f>SUM(G246:G254)</f>
        <v>0</v>
      </c>
      <c r="G245" s="291"/>
    </row>
    <row r="246" spans="1:7" outlineLevel="3" x14ac:dyDescent="0.3">
      <c r="A246" s="158"/>
      <c r="B246" s="217" t="str">
        <f>$B$245&amp;"."&amp;TEXT(ROWS(B$1:$B1),"0")&amp;"*"</f>
        <v>1.8.4.2.1*</v>
      </c>
      <c r="C246" s="136" t="s">
        <v>941</v>
      </c>
      <c r="D246" s="162" t="s">
        <v>742</v>
      </c>
      <c r="E246" s="186">
        <v>1</v>
      </c>
      <c r="F246" s="223">
        <v>0</v>
      </c>
      <c r="G246" s="223">
        <f t="shared" ref="G246:G254" si="26">F246*E246</f>
        <v>0</v>
      </c>
    </row>
    <row r="247" spans="1:7" outlineLevel="3" x14ac:dyDescent="0.3">
      <c r="A247" s="158"/>
      <c r="B247" s="217" t="str">
        <f>$B$245&amp;"."&amp;TEXT(ROWS(B$1:$B2),"0")&amp;"*"</f>
        <v>1.8.4.2.2*</v>
      </c>
      <c r="C247" s="136" t="s">
        <v>751</v>
      </c>
      <c r="D247" s="162" t="s">
        <v>742</v>
      </c>
      <c r="E247" s="186">
        <v>1</v>
      </c>
      <c r="F247" s="223">
        <v>0</v>
      </c>
      <c r="G247" s="223">
        <f t="shared" si="26"/>
        <v>0</v>
      </c>
    </row>
    <row r="248" spans="1:7" outlineLevel="3" x14ac:dyDescent="0.3">
      <c r="A248" s="158"/>
      <c r="B248" s="217" t="str">
        <f>$B$245&amp;"."&amp;TEXT(ROWS(B$1:$B3),"0")&amp;"*"</f>
        <v>1.8.4.2.3*</v>
      </c>
      <c r="C248" s="136" t="s">
        <v>752</v>
      </c>
      <c r="D248" s="162" t="s">
        <v>742</v>
      </c>
      <c r="E248" s="186">
        <v>1</v>
      </c>
      <c r="F248" s="223">
        <v>0</v>
      </c>
      <c r="G248" s="223">
        <f t="shared" si="26"/>
        <v>0</v>
      </c>
    </row>
    <row r="249" spans="1:7" outlineLevel="3" x14ac:dyDescent="0.3">
      <c r="A249" s="158"/>
      <c r="B249" s="217" t="str">
        <f>$B$245&amp;"."&amp;TEXT(ROWS(B$1:$B4),"0")&amp;"*"</f>
        <v>1.8.4.2.4*</v>
      </c>
      <c r="C249" s="136" t="s">
        <v>773</v>
      </c>
      <c r="D249" s="162" t="s">
        <v>742</v>
      </c>
      <c r="E249" s="186">
        <v>1</v>
      </c>
      <c r="F249" s="223">
        <v>0</v>
      </c>
      <c r="G249" s="223">
        <f t="shared" si="26"/>
        <v>0</v>
      </c>
    </row>
    <row r="250" spans="1:7" outlineLevel="3" x14ac:dyDescent="0.3">
      <c r="A250" s="158"/>
      <c r="B250" s="217" t="str">
        <f>$B$245&amp;"."&amp;TEXT(ROWS(B$1:$B5),"0")&amp;"*"</f>
        <v>1.8.4.2.5*</v>
      </c>
      <c r="C250" s="136" t="s">
        <v>774</v>
      </c>
      <c r="D250" s="162" t="s">
        <v>742</v>
      </c>
      <c r="E250" s="186">
        <v>1</v>
      </c>
      <c r="F250" s="223">
        <v>0</v>
      </c>
      <c r="G250" s="223">
        <f t="shared" si="26"/>
        <v>0</v>
      </c>
    </row>
    <row r="251" spans="1:7" outlineLevel="3" x14ac:dyDescent="0.3">
      <c r="A251" s="158"/>
      <c r="B251" s="217" t="str">
        <f>$B$245&amp;"."&amp;TEXT(ROWS(B$1:$B6),"0")&amp;"*"</f>
        <v>1.8.4.2.6*</v>
      </c>
      <c r="C251" s="136" t="s">
        <v>775</v>
      </c>
      <c r="D251" s="162" t="s">
        <v>742</v>
      </c>
      <c r="E251" s="186">
        <v>1</v>
      </c>
      <c r="F251" s="223">
        <v>0</v>
      </c>
      <c r="G251" s="223">
        <f t="shared" si="26"/>
        <v>0</v>
      </c>
    </row>
    <row r="252" spans="1:7" outlineLevel="3" x14ac:dyDescent="0.3">
      <c r="A252" s="158"/>
      <c r="B252" s="217" t="str">
        <f>$B$245&amp;"."&amp;TEXT(ROWS(B$1:$B7),"0")&amp;"*"</f>
        <v>1.8.4.2.7*</v>
      </c>
      <c r="C252" s="136" t="s">
        <v>776</v>
      </c>
      <c r="D252" s="162" t="s">
        <v>742</v>
      </c>
      <c r="E252" s="186">
        <v>1</v>
      </c>
      <c r="F252" s="223">
        <v>0</v>
      </c>
      <c r="G252" s="223">
        <f t="shared" si="26"/>
        <v>0</v>
      </c>
    </row>
    <row r="253" spans="1:7" outlineLevel="3" x14ac:dyDescent="0.3">
      <c r="A253" s="158"/>
      <c r="B253" s="217" t="str">
        <f>$B$245&amp;"."&amp;TEXT(ROWS(B$1:$B8),"0")&amp;"*"</f>
        <v>1.8.4.2.8*</v>
      </c>
      <c r="C253" s="136" t="s">
        <v>777</v>
      </c>
      <c r="D253" s="162" t="s">
        <v>742</v>
      </c>
      <c r="E253" s="186">
        <v>1</v>
      </c>
      <c r="F253" s="223">
        <v>0</v>
      </c>
      <c r="G253" s="223">
        <f t="shared" si="26"/>
        <v>0</v>
      </c>
    </row>
    <row r="254" spans="1:7" outlineLevel="3" x14ac:dyDescent="0.3">
      <c r="A254" s="158"/>
      <c r="B254" s="217" t="str">
        <f>$B$245&amp;"."&amp;TEXT(ROWS(B$1:$B9),"0")&amp;"*"</f>
        <v>1.8.4.2.9*</v>
      </c>
      <c r="C254" s="136" t="s">
        <v>925</v>
      </c>
      <c r="D254" s="162" t="s">
        <v>742</v>
      </c>
      <c r="E254" s="186">
        <v>1</v>
      </c>
      <c r="F254" s="223">
        <v>0</v>
      </c>
      <c r="G254" s="223">
        <f t="shared" si="26"/>
        <v>0</v>
      </c>
    </row>
    <row r="255" spans="1:7" ht="16.2" outlineLevel="2" x14ac:dyDescent="0.3">
      <c r="A255" s="158"/>
      <c r="B255" s="188" t="str">
        <f>$B$238&amp;"."&amp;TEXT(ROWS(B$1:$B3),"0")</f>
        <v>1.8.4.3</v>
      </c>
      <c r="C255" s="165" t="s">
        <v>873</v>
      </c>
      <c r="D255" s="191" t="s">
        <v>742</v>
      </c>
      <c r="E255" s="192">
        <f>SUM(E256:E266)</f>
        <v>11</v>
      </c>
      <c r="F255" s="290">
        <f>SUM(G256:G266)</f>
        <v>0</v>
      </c>
      <c r="G255" s="291"/>
    </row>
    <row r="256" spans="1:7" outlineLevel="2" x14ac:dyDescent="0.3">
      <c r="A256" s="158"/>
      <c r="B256" s="217" t="str">
        <f>$B$255&amp;"."&amp;TEXT(ROWS(B$1:$B1),"0")&amp;"*"</f>
        <v>1.8.4.3.1*</v>
      </c>
      <c r="C256" s="136" t="s">
        <v>940</v>
      </c>
      <c r="D256" s="162" t="s">
        <v>742</v>
      </c>
      <c r="E256" s="186">
        <v>1</v>
      </c>
      <c r="F256" s="223">
        <v>0</v>
      </c>
      <c r="G256" s="223">
        <f t="shared" ref="G256:G264" si="27">F256*E256</f>
        <v>0</v>
      </c>
    </row>
    <row r="257" spans="1:7" outlineLevel="2" x14ac:dyDescent="0.3">
      <c r="A257" s="158"/>
      <c r="B257" s="217" t="str">
        <f>$B$255&amp;"."&amp;TEXT(ROWS(B$1:$B2),"0")&amp;"*"</f>
        <v>1.8.4.3.2*</v>
      </c>
      <c r="C257" s="136" t="s">
        <v>930</v>
      </c>
      <c r="D257" s="162" t="s">
        <v>742</v>
      </c>
      <c r="E257" s="186">
        <v>1</v>
      </c>
      <c r="F257" s="223">
        <v>0</v>
      </c>
      <c r="G257" s="223">
        <f t="shared" si="27"/>
        <v>0</v>
      </c>
    </row>
    <row r="258" spans="1:7" outlineLevel="2" x14ac:dyDescent="0.3">
      <c r="A258" s="158"/>
      <c r="B258" s="217" t="str">
        <f>$B$255&amp;"."&amp;TEXT(ROWS(B$1:$B3),"0")&amp;"*"</f>
        <v>1.8.4.3.3*</v>
      </c>
      <c r="C258" s="136" t="s">
        <v>778</v>
      </c>
      <c r="D258" s="162" t="s">
        <v>742</v>
      </c>
      <c r="E258" s="186">
        <v>1</v>
      </c>
      <c r="F258" s="223">
        <v>0</v>
      </c>
      <c r="G258" s="223">
        <f t="shared" si="27"/>
        <v>0</v>
      </c>
    </row>
    <row r="259" spans="1:7" outlineLevel="2" x14ac:dyDescent="0.3">
      <c r="A259" s="158"/>
      <c r="B259" s="217" t="str">
        <f>$B$255&amp;"."&amp;TEXT(ROWS(B$1:$B4),"0")&amp;"*"</f>
        <v>1.8.4.3.4*</v>
      </c>
      <c r="C259" s="136" t="s">
        <v>939</v>
      </c>
      <c r="D259" s="162" t="s">
        <v>742</v>
      </c>
      <c r="E259" s="186">
        <v>1</v>
      </c>
      <c r="F259" s="223">
        <v>0</v>
      </c>
      <c r="G259" s="223">
        <f t="shared" si="27"/>
        <v>0</v>
      </c>
    </row>
    <row r="260" spans="1:7" outlineLevel="2" x14ac:dyDescent="0.3">
      <c r="A260" s="158"/>
      <c r="B260" s="217" t="str">
        <f>$B$255&amp;"."&amp;TEXT(ROWS(B$1:$B5),"0")&amp;"*"</f>
        <v>1.8.4.3.5*</v>
      </c>
      <c r="C260" s="136" t="s">
        <v>938</v>
      </c>
      <c r="D260" s="162" t="s">
        <v>742</v>
      </c>
      <c r="E260" s="186">
        <v>1</v>
      </c>
      <c r="F260" s="223">
        <v>0</v>
      </c>
      <c r="G260" s="223">
        <f t="shared" si="27"/>
        <v>0</v>
      </c>
    </row>
    <row r="261" spans="1:7" outlineLevel="2" x14ac:dyDescent="0.3">
      <c r="A261" s="158"/>
      <c r="B261" s="217" t="str">
        <f>$B$255&amp;"."&amp;TEXT(ROWS(B$1:$B6),"0")&amp;"*"</f>
        <v>1.8.4.3.6*</v>
      </c>
      <c r="C261" s="136" t="s">
        <v>931</v>
      </c>
      <c r="D261" s="162" t="s">
        <v>742</v>
      </c>
      <c r="E261" s="186">
        <v>1</v>
      </c>
      <c r="F261" s="223">
        <v>0</v>
      </c>
      <c r="G261" s="223">
        <f t="shared" si="27"/>
        <v>0</v>
      </c>
    </row>
    <row r="262" spans="1:7" outlineLevel="2" x14ac:dyDescent="0.3">
      <c r="A262" s="158"/>
      <c r="B262" s="217" t="str">
        <f>$B$255&amp;"."&amp;TEXT(ROWS(B$1:$B7),"0")&amp;"*"</f>
        <v>1.8.4.3.7*</v>
      </c>
      <c r="C262" s="136" t="s">
        <v>932</v>
      </c>
      <c r="D262" s="162" t="s">
        <v>742</v>
      </c>
      <c r="E262" s="186">
        <v>1</v>
      </c>
      <c r="F262" s="223">
        <v>0</v>
      </c>
      <c r="G262" s="223">
        <f t="shared" si="27"/>
        <v>0</v>
      </c>
    </row>
    <row r="263" spans="1:7" outlineLevel="2" x14ac:dyDescent="0.3">
      <c r="A263" s="158"/>
      <c r="B263" s="217" t="str">
        <f>$B$255&amp;"."&amp;TEXT(ROWS(B$1:$B8),"0")&amp;"*"</f>
        <v>1.8.4.3.8*</v>
      </c>
      <c r="C263" s="136" t="s">
        <v>933</v>
      </c>
      <c r="D263" s="162" t="s">
        <v>742</v>
      </c>
      <c r="E263" s="186">
        <v>1</v>
      </c>
      <c r="F263" s="223">
        <v>0</v>
      </c>
      <c r="G263" s="223">
        <f t="shared" si="27"/>
        <v>0</v>
      </c>
    </row>
    <row r="264" spans="1:7" outlineLevel="2" x14ac:dyDescent="0.3">
      <c r="A264" s="158"/>
      <c r="B264" s="217" t="str">
        <f>$B$255&amp;"."&amp;TEXT(ROWS(B$1:$B9),"0")&amp;"*"</f>
        <v>1.8.4.3.9*</v>
      </c>
      <c r="C264" s="136" t="s">
        <v>934</v>
      </c>
      <c r="D264" s="162" t="s">
        <v>742</v>
      </c>
      <c r="E264" s="186">
        <v>1</v>
      </c>
      <c r="F264" s="223">
        <v>0</v>
      </c>
      <c r="G264" s="223">
        <f t="shared" si="27"/>
        <v>0</v>
      </c>
    </row>
    <row r="265" spans="1:7" outlineLevel="2" x14ac:dyDescent="0.3">
      <c r="A265" s="158"/>
      <c r="B265" s="217" t="str">
        <f>$B$255&amp;"."&amp;TEXT(ROWS(B$1:$B10),"0")&amp;"*"</f>
        <v>1.8.4.3.10*</v>
      </c>
      <c r="C265" s="136" t="s">
        <v>935</v>
      </c>
      <c r="D265" s="162" t="s">
        <v>742</v>
      </c>
      <c r="E265" s="186">
        <v>1</v>
      </c>
      <c r="F265" s="223">
        <v>0</v>
      </c>
      <c r="G265" s="223">
        <f t="shared" ref="G265:G266" si="28">F265*E265</f>
        <v>0</v>
      </c>
    </row>
    <row r="266" spans="1:7" outlineLevel="2" x14ac:dyDescent="0.3">
      <c r="A266" s="158"/>
      <c r="B266" s="217" t="str">
        <f>$B$255&amp;"."&amp;TEXT(ROWS(B$1:$B11),"0")&amp;"*"</f>
        <v>1.8.4.3.11*</v>
      </c>
      <c r="C266" s="136" t="s">
        <v>937</v>
      </c>
      <c r="D266" s="162" t="s">
        <v>742</v>
      </c>
      <c r="E266" s="186">
        <v>1</v>
      </c>
      <c r="F266" s="223">
        <v>0</v>
      </c>
      <c r="G266" s="223">
        <f t="shared" si="28"/>
        <v>0</v>
      </c>
    </row>
    <row r="267" spans="1:7" ht="16.2" outlineLevel="1" x14ac:dyDescent="0.3">
      <c r="A267" s="158"/>
      <c r="B267" s="188" t="str">
        <f>$A$178&amp;"."&amp;TEXT(ROWS(B$1:$B5),"0")</f>
        <v>1.8.5</v>
      </c>
      <c r="C267" s="165" t="s">
        <v>920</v>
      </c>
      <c r="D267" s="161"/>
      <c r="E267" s="171"/>
      <c r="F267" s="290">
        <f>F268+F275+F284</f>
        <v>0</v>
      </c>
      <c r="G267" s="291"/>
    </row>
    <row r="268" spans="1:7" ht="16.2" outlineLevel="2" x14ac:dyDescent="0.3">
      <c r="A268" s="158"/>
      <c r="B268" s="188" t="str">
        <f>$B$267&amp;"."&amp;TEXT(ROWS(B$1:$B1),"0")</f>
        <v>1.8.5.1</v>
      </c>
      <c r="C268" s="165" t="s">
        <v>871</v>
      </c>
      <c r="D268" s="191" t="s">
        <v>742</v>
      </c>
      <c r="E268" s="192">
        <f>SUM(E269:E274)</f>
        <v>6</v>
      </c>
      <c r="F268" s="290">
        <f>SUM(G269:G274)</f>
        <v>0</v>
      </c>
      <c r="G268" s="291"/>
    </row>
    <row r="269" spans="1:7" outlineLevel="3" x14ac:dyDescent="0.3">
      <c r="A269" s="158"/>
      <c r="B269" s="178" t="str">
        <f>$B$268&amp;"."&amp;TEXT(ROWS(B$1:$B1),"0")&amp;"*"</f>
        <v>1.8.5.1.1*</v>
      </c>
      <c r="C269" s="136" t="s">
        <v>743</v>
      </c>
      <c r="D269" s="162" t="s">
        <v>742</v>
      </c>
      <c r="E269" s="177">
        <v>1</v>
      </c>
      <c r="F269" s="223">
        <v>0</v>
      </c>
      <c r="G269" s="223">
        <f>F269*E269</f>
        <v>0</v>
      </c>
    </row>
    <row r="270" spans="1:7" outlineLevel="3" x14ac:dyDescent="0.3">
      <c r="A270" s="158"/>
      <c r="B270" s="178" t="str">
        <f>$B$268&amp;"."&amp;TEXT(ROWS(B$1:$B2),"0")&amp;"*"</f>
        <v>1.8.5.1.2*</v>
      </c>
      <c r="C270" s="136" t="s">
        <v>767</v>
      </c>
      <c r="D270" s="162" t="s">
        <v>742</v>
      </c>
      <c r="E270" s="177">
        <v>1</v>
      </c>
      <c r="F270" s="223">
        <v>0</v>
      </c>
      <c r="G270" s="223">
        <f t="shared" ref="G270:G274" si="29">F270*E270</f>
        <v>0</v>
      </c>
    </row>
    <row r="271" spans="1:7" outlineLevel="3" x14ac:dyDescent="0.3">
      <c r="A271" s="158"/>
      <c r="B271" s="178" t="str">
        <f>$B$268&amp;"."&amp;TEXT(ROWS(B$1:$B3),"0")&amp;"*"</f>
        <v>1.8.5.1.3*</v>
      </c>
      <c r="C271" s="136" t="s">
        <v>744</v>
      </c>
      <c r="D271" s="162" t="s">
        <v>742</v>
      </c>
      <c r="E271" s="177">
        <v>1</v>
      </c>
      <c r="F271" s="223">
        <v>0</v>
      </c>
      <c r="G271" s="223">
        <f t="shared" si="29"/>
        <v>0</v>
      </c>
    </row>
    <row r="272" spans="1:7" outlineLevel="3" x14ac:dyDescent="0.3">
      <c r="A272" s="158"/>
      <c r="B272" s="178" t="str">
        <f>$B$268&amp;"."&amp;TEXT(ROWS(B$1:$B4),"0")&amp;"*"</f>
        <v>1.8.5.1.4*</v>
      </c>
      <c r="C272" s="136" t="s">
        <v>936</v>
      </c>
      <c r="D272" s="162" t="s">
        <v>742</v>
      </c>
      <c r="E272" s="177">
        <v>1</v>
      </c>
      <c r="F272" s="223">
        <v>0</v>
      </c>
      <c r="G272" s="223">
        <f t="shared" si="29"/>
        <v>0</v>
      </c>
    </row>
    <row r="273" spans="1:7" outlineLevel="3" x14ac:dyDescent="0.3">
      <c r="A273" s="158"/>
      <c r="B273" s="178" t="str">
        <f>$B$268&amp;"."&amp;TEXT(ROWS(B$1:$B5),"0")&amp;"*"</f>
        <v>1.8.5.1.5*</v>
      </c>
      <c r="C273" s="216" t="s">
        <v>923</v>
      </c>
      <c r="D273" s="162" t="s">
        <v>742</v>
      </c>
      <c r="E273" s="177">
        <v>1</v>
      </c>
      <c r="F273" s="223">
        <v>0</v>
      </c>
      <c r="G273" s="223">
        <f t="shared" si="29"/>
        <v>0</v>
      </c>
    </row>
    <row r="274" spans="1:7" outlineLevel="3" x14ac:dyDescent="0.3">
      <c r="A274" s="158"/>
      <c r="B274" s="178" t="str">
        <f>$B$268&amp;"."&amp;TEXT(ROWS(B$1:$B6),"0")&amp;"*"</f>
        <v>1.8.5.1.6*</v>
      </c>
      <c r="C274" s="103" t="s">
        <v>924</v>
      </c>
      <c r="D274" s="162" t="s">
        <v>742</v>
      </c>
      <c r="E274" s="186">
        <v>1</v>
      </c>
      <c r="F274" s="223">
        <v>0</v>
      </c>
      <c r="G274" s="223">
        <f t="shared" si="29"/>
        <v>0</v>
      </c>
    </row>
    <row r="275" spans="1:7" ht="16.2" outlineLevel="2" x14ac:dyDescent="0.3">
      <c r="A275" s="158"/>
      <c r="B275" s="188" t="str">
        <f>$B$267&amp;"."&amp;TEXT(ROWS(B$1:$B2),"0")</f>
        <v>1.8.5.2</v>
      </c>
      <c r="C275" s="165" t="s">
        <v>872</v>
      </c>
      <c r="D275" s="191" t="s">
        <v>742</v>
      </c>
      <c r="E275" s="192">
        <f>SUM(E276:E283)</f>
        <v>8</v>
      </c>
      <c r="F275" s="290">
        <f>SUM(G276:G283)</f>
        <v>0</v>
      </c>
      <c r="G275" s="291"/>
    </row>
    <row r="276" spans="1:7" outlineLevel="3" x14ac:dyDescent="0.3">
      <c r="A276" s="158"/>
      <c r="B276" s="178" t="str">
        <f>$B$275&amp;"."&amp;TEXT(ROWS(B$1:$B1),"0")&amp;"*"</f>
        <v>1.8.5.2.1*</v>
      </c>
      <c r="C276" s="136" t="s">
        <v>751</v>
      </c>
      <c r="D276" s="162" t="s">
        <v>742</v>
      </c>
      <c r="E276" s="177">
        <v>1</v>
      </c>
      <c r="F276" s="223">
        <v>0</v>
      </c>
      <c r="G276" s="223">
        <f t="shared" ref="G276:G283" si="30">F276*E276</f>
        <v>0</v>
      </c>
    </row>
    <row r="277" spans="1:7" outlineLevel="3" x14ac:dyDescent="0.3">
      <c r="A277" s="158"/>
      <c r="B277" s="178" t="str">
        <f>$B$275&amp;"."&amp;TEXT(ROWS(B$1:$B2),"0")&amp;"*"</f>
        <v>1.8.5.2.2*</v>
      </c>
      <c r="C277" s="136" t="s">
        <v>752</v>
      </c>
      <c r="D277" s="162" t="s">
        <v>742</v>
      </c>
      <c r="E277" s="177">
        <v>1</v>
      </c>
      <c r="F277" s="223">
        <v>0</v>
      </c>
      <c r="G277" s="223">
        <f t="shared" si="30"/>
        <v>0</v>
      </c>
    </row>
    <row r="278" spans="1:7" outlineLevel="3" x14ac:dyDescent="0.3">
      <c r="A278" s="158"/>
      <c r="B278" s="178" t="str">
        <f>$B$275&amp;"."&amp;TEXT(ROWS(B$1:$B3),"0")&amp;"*"</f>
        <v>1.8.5.2.3*</v>
      </c>
      <c r="C278" s="136" t="s">
        <v>773</v>
      </c>
      <c r="D278" s="162" t="s">
        <v>742</v>
      </c>
      <c r="E278" s="177">
        <v>1</v>
      </c>
      <c r="F278" s="223">
        <v>0</v>
      </c>
      <c r="G278" s="223">
        <f t="shared" si="30"/>
        <v>0</v>
      </c>
    </row>
    <row r="279" spans="1:7" outlineLevel="3" x14ac:dyDescent="0.3">
      <c r="A279" s="158"/>
      <c r="B279" s="178" t="str">
        <f>$B$275&amp;"."&amp;TEXT(ROWS(B$1:$B4),"0")&amp;"*"</f>
        <v>1.8.5.2.4*</v>
      </c>
      <c r="C279" s="136" t="s">
        <v>774</v>
      </c>
      <c r="D279" s="162" t="s">
        <v>742</v>
      </c>
      <c r="E279" s="177">
        <v>1</v>
      </c>
      <c r="F279" s="223">
        <v>0</v>
      </c>
      <c r="G279" s="223">
        <f t="shared" si="30"/>
        <v>0</v>
      </c>
    </row>
    <row r="280" spans="1:7" outlineLevel="3" x14ac:dyDescent="0.3">
      <c r="A280" s="158"/>
      <c r="B280" s="178" t="str">
        <f>$B$275&amp;"."&amp;TEXT(ROWS(B$1:$B5),"0")&amp;"*"</f>
        <v>1.8.5.2.5*</v>
      </c>
      <c r="C280" s="136" t="s">
        <v>775</v>
      </c>
      <c r="D280" s="162" t="s">
        <v>742</v>
      </c>
      <c r="E280" s="177">
        <v>1</v>
      </c>
      <c r="F280" s="223">
        <v>0</v>
      </c>
      <c r="G280" s="223">
        <f t="shared" si="30"/>
        <v>0</v>
      </c>
    </row>
    <row r="281" spans="1:7" outlineLevel="3" x14ac:dyDescent="0.3">
      <c r="A281" s="158"/>
      <c r="B281" s="178" t="str">
        <f>$B$275&amp;"."&amp;TEXT(ROWS(B$1:$B6),"0")&amp;"*"</f>
        <v>1.8.5.2.6*</v>
      </c>
      <c r="C281" s="136" t="s">
        <v>776</v>
      </c>
      <c r="D281" s="162" t="s">
        <v>742</v>
      </c>
      <c r="E281" s="177">
        <v>1</v>
      </c>
      <c r="F281" s="223">
        <v>0</v>
      </c>
      <c r="G281" s="223">
        <f t="shared" si="30"/>
        <v>0</v>
      </c>
    </row>
    <row r="282" spans="1:7" outlineLevel="3" x14ac:dyDescent="0.3">
      <c r="A282" s="158"/>
      <c r="B282" s="178" t="str">
        <f>$B$275&amp;"."&amp;TEXT(ROWS(B$1:$B7),"0")&amp;"*"</f>
        <v>1.8.5.2.7*</v>
      </c>
      <c r="C282" s="136" t="s">
        <v>777</v>
      </c>
      <c r="D282" s="162" t="s">
        <v>742</v>
      </c>
      <c r="E282" s="177">
        <v>1</v>
      </c>
      <c r="F282" s="223">
        <v>0</v>
      </c>
      <c r="G282" s="223">
        <f t="shared" si="30"/>
        <v>0</v>
      </c>
    </row>
    <row r="283" spans="1:7" outlineLevel="3" x14ac:dyDescent="0.3">
      <c r="A283" s="158"/>
      <c r="B283" s="178" t="str">
        <f>$B$275&amp;"."&amp;TEXT(ROWS(B$1:$B8),"0")&amp;"*"</f>
        <v>1.8.5.2.8*</v>
      </c>
      <c r="C283" s="136" t="s">
        <v>925</v>
      </c>
      <c r="D283" s="162" t="s">
        <v>742</v>
      </c>
      <c r="E283" s="177">
        <v>1</v>
      </c>
      <c r="F283" s="223">
        <v>0</v>
      </c>
      <c r="G283" s="223">
        <f t="shared" si="30"/>
        <v>0</v>
      </c>
    </row>
    <row r="284" spans="1:7" ht="16.2" outlineLevel="2" x14ac:dyDescent="0.3">
      <c r="A284" s="158"/>
      <c r="B284" s="188" t="str">
        <f>$B$267&amp;"."&amp;TEXT(ROWS(B$1:$B3),"0")</f>
        <v>1.8.5.3</v>
      </c>
      <c r="C284" s="165" t="s">
        <v>873</v>
      </c>
      <c r="D284" s="191" t="s">
        <v>742</v>
      </c>
      <c r="E284" s="192">
        <f>SUM(E285:E293)</f>
        <v>9</v>
      </c>
      <c r="F284" s="290">
        <f>SUM(G285:G293)</f>
        <v>0</v>
      </c>
      <c r="G284" s="291"/>
    </row>
    <row r="285" spans="1:7" outlineLevel="2" x14ac:dyDescent="0.3">
      <c r="A285" s="158"/>
      <c r="B285" s="178" t="str">
        <f>$B$284&amp;"."&amp;TEXT(ROWS(B$1:$B1),"0")&amp;"*"</f>
        <v>1.8.5.3.1*</v>
      </c>
      <c r="C285" s="136" t="s">
        <v>778</v>
      </c>
      <c r="D285" s="162" t="s">
        <v>742</v>
      </c>
      <c r="E285" s="177">
        <v>1</v>
      </c>
      <c r="F285" s="223">
        <v>0</v>
      </c>
      <c r="G285" s="223">
        <f t="shared" ref="G285:G293" si="31">F285*E285</f>
        <v>0</v>
      </c>
    </row>
    <row r="286" spans="1:7" outlineLevel="2" x14ac:dyDescent="0.3">
      <c r="A286" s="158"/>
      <c r="B286" s="178" t="str">
        <f>$B$284&amp;"."&amp;TEXT(ROWS(B$1:$B2),"0")&amp;"*"</f>
        <v>1.8.5.3.2*</v>
      </c>
      <c r="C286" s="136" t="s">
        <v>779</v>
      </c>
      <c r="D286" s="162" t="s">
        <v>742</v>
      </c>
      <c r="E286" s="177">
        <v>1</v>
      </c>
      <c r="F286" s="223">
        <v>0</v>
      </c>
      <c r="G286" s="223">
        <f t="shared" si="31"/>
        <v>0</v>
      </c>
    </row>
    <row r="287" spans="1:7" outlineLevel="2" x14ac:dyDescent="0.3">
      <c r="A287" s="158"/>
      <c r="B287" s="178" t="str">
        <f>$B$284&amp;"."&amp;TEXT(ROWS(B$1:$B3),"0")&amp;"*"</f>
        <v>1.8.5.3.3*</v>
      </c>
      <c r="C287" s="136" t="s">
        <v>926</v>
      </c>
      <c r="D287" s="162" t="s">
        <v>742</v>
      </c>
      <c r="E287" s="177">
        <v>1</v>
      </c>
      <c r="F287" s="223">
        <v>0</v>
      </c>
      <c r="G287" s="223">
        <f t="shared" si="31"/>
        <v>0</v>
      </c>
    </row>
    <row r="288" spans="1:7" outlineLevel="2" x14ac:dyDescent="0.3">
      <c r="A288" s="158"/>
      <c r="B288" s="178" t="str">
        <f>$B$284&amp;"."&amp;TEXT(ROWS(B$1:$B4),"0")&amp;"*"</f>
        <v>1.8.5.3.4*</v>
      </c>
      <c r="C288" s="136" t="s">
        <v>768</v>
      </c>
      <c r="D288" s="162" t="s">
        <v>742</v>
      </c>
      <c r="E288" s="177">
        <v>1</v>
      </c>
      <c r="F288" s="223">
        <v>0</v>
      </c>
      <c r="G288" s="223">
        <f t="shared" si="31"/>
        <v>0</v>
      </c>
    </row>
    <row r="289" spans="1:7" outlineLevel="2" x14ac:dyDescent="0.3">
      <c r="A289" s="158"/>
      <c r="B289" s="178" t="str">
        <f>$B$284&amp;"."&amp;TEXT(ROWS(B$1:$B5),"0")&amp;"*"</f>
        <v>1.8.5.3.5*</v>
      </c>
      <c r="C289" s="136" t="s">
        <v>769</v>
      </c>
      <c r="D289" s="162" t="s">
        <v>742</v>
      </c>
      <c r="E289" s="177">
        <v>1</v>
      </c>
      <c r="F289" s="223">
        <v>0</v>
      </c>
      <c r="G289" s="223">
        <f t="shared" si="31"/>
        <v>0</v>
      </c>
    </row>
    <row r="290" spans="1:7" outlineLevel="2" x14ac:dyDescent="0.3">
      <c r="A290" s="158"/>
      <c r="B290" s="178" t="str">
        <f>$B$284&amp;"."&amp;TEXT(ROWS(B$1:$B6),"0")&amp;"*"</f>
        <v>1.8.5.3.6*</v>
      </c>
      <c r="C290" s="136" t="s">
        <v>770</v>
      </c>
      <c r="D290" s="162" t="s">
        <v>742</v>
      </c>
      <c r="E290" s="177">
        <v>1</v>
      </c>
      <c r="F290" s="223">
        <v>0</v>
      </c>
      <c r="G290" s="223">
        <f t="shared" si="31"/>
        <v>0</v>
      </c>
    </row>
    <row r="291" spans="1:7" outlineLevel="2" x14ac:dyDescent="0.3">
      <c r="A291" s="158"/>
      <c r="B291" s="178" t="str">
        <f>$B$284&amp;"."&amp;TEXT(ROWS(B$1:$B7),"0")&amp;"*"</f>
        <v>1.8.5.3.7*</v>
      </c>
      <c r="C291" s="136" t="s">
        <v>771</v>
      </c>
      <c r="D291" s="162" t="s">
        <v>742</v>
      </c>
      <c r="E291" s="177">
        <v>1</v>
      </c>
      <c r="F291" s="223">
        <v>0</v>
      </c>
      <c r="G291" s="223">
        <f t="shared" si="31"/>
        <v>0</v>
      </c>
    </row>
    <row r="292" spans="1:7" outlineLevel="2" x14ac:dyDescent="0.3">
      <c r="A292" s="158"/>
      <c r="B292" s="178" t="str">
        <f>$B$284&amp;"."&amp;TEXT(ROWS(B$1:$B8),"0")&amp;"*"</f>
        <v>1.8.5.3.8*</v>
      </c>
      <c r="C292" s="136" t="s">
        <v>772</v>
      </c>
      <c r="D292" s="162" t="s">
        <v>742</v>
      </c>
      <c r="E292" s="177">
        <v>1</v>
      </c>
      <c r="F292" s="223">
        <v>0</v>
      </c>
      <c r="G292" s="223">
        <f t="shared" si="31"/>
        <v>0</v>
      </c>
    </row>
    <row r="293" spans="1:7" outlineLevel="2" x14ac:dyDescent="0.3">
      <c r="A293" s="158"/>
      <c r="B293" s="178" t="str">
        <f>$B$284&amp;"."&amp;TEXT(ROWS(B$1:$B9),"0")&amp;"*"</f>
        <v>1.8.5.3.9*</v>
      </c>
      <c r="C293" s="136" t="s">
        <v>927</v>
      </c>
      <c r="D293" s="162" t="s">
        <v>742</v>
      </c>
      <c r="E293" s="177">
        <v>1</v>
      </c>
      <c r="F293" s="223">
        <v>0</v>
      </c>
      <c r="G293" s="223">
        <f t="shared" si="31"/>
        <v>0</v>
      </c>
    </row>
    <row r="294" spans="1:7" ht="16.2" outlineLevel="1" x14ac:dyDescent="0.3">
      <c r="A294" s="158"/>
      <c r="B294" s="188" t="str">
        <f>$A$178&amp;"."&amp;TEXT(ROWS(B$1:$B6),"0")</f>
        <v>1.8.6</v>
      </c>
      <c r="C294" s="165" t="s">
        <v>1083</v>
      </c>
      <c r="D294" s="191" t="s">
        <v>742</v>
      </c>
      <c r="E294" s="193">
        <v>3</v>
      </c>
      <c r="F294" s="290">
        <f>F295+F299+F301</f>
        <v>0</v>
      </c>
      <c r="G294" s="291"/>
    </row>
    <row r="295" spans="1:7" ht="16.2" outlineLevel="2" x14ac:dyDescent="0.3">
      <c r="A295" s="158"/>
      <c r="B295" s="188" t="str">
        <f>$B$294&amp;"."&amp;TEXT(ROWS(B$1:$B1),"0")&amp;"*"</f>
        <v>1.8.6.1*</v>
      </c>
      <c r="C295" s="165" t="s">
        <v>871</v>
      </c>
      <c r="D295" s="191" t="s">
        <v>742</v>
      </c>
      <c r="E295" s="191">
        <v>1</v>
      </c>
      <c r="F295" s="290">
        <f>SUM(G296:G298)</f>
        <v>0</v>
      </c>
      <c r="G295" s="291"/>
    </row>
    <row r="296" spans="1:7" outlineLevel="3" x14ac:dyDescent="0.25">
      <c r="A296" s="158"/>
      <c r="B296" s="217" t="s">
        <v>952</v>
      </c>
      <c r="C296" s="218" t="s">
        <v>1084</v>
      </c>
      <c r="D296" s="225" t="s">
        <v>13</v>
      </c>
      <c r="E296" s="177">
        <v>1</v>
      </c>
      <c r="F296" s="223">
        <v>0</v>
      </c>
      <c r="G296" s="223">
        <f>F296*E296</f>
        <v>0</v>
      </c>
    </row>
    <row r="297" spans="1:7" outlineLevel="3" x14ac:dyDescent="0.25">
      <c r="A297" s="158"/>
      <c r="B297" s="217" t="s">
        <v>953</v>
      </c>
      <c r="C297" s="218" t="s">
        <v>1085</v>
      </c>
      <c r="D297" s="225" t="s">
        <v>13</v>
      </c>
      <c r="E297" s="186">
        <v>1</v>
      </c>
      <c r="F297" s="223">
        <v>0</v>
      </c>
      <c r="G297" s="223">
        <f t="shared" ref="G297:G298" si="32">F297*E297</f>
        <v>0</v>
      </c>
    </row>
    <row r="298" spans="1:7" outlineLevel="3" x14ac:dyDescent="0.25">
      <c r="A298" s="158"/>
      <c r="B298" s="217" t="s">
        <v>954</v>
      </c>
      <c r="C298" s="218" t="s">
        <v>1086</v>
      </c>
      <c r="D298" s="225" t="s">
        <v>13</v>
      </c>
      <c r="E298" s="186">
        <v>1</v>
      </c>
      <c r="F298" s="223">
        <v>0</v>
      </c>
      <c r="G298" s="223">
        <f t="shared" si="32"/>
        <v>0</v>
      </c>
    </row>
    <row r="299" spans="1:7" ht="16.2" outlineLevel="2" x14ac:dyDescent="0.3">
      <c r="A299" s="158"/>
      <c r="B299" s="188" t="str">
        <f>$B$294&amp;"."&amp;TEXT(ROWS(B$1:$B2),"0")&amp;"*"</f>
        <v>1.8.6.2*</v>
      </c>
      <c r="C299" s="165" t="s">
        <v>872</v>
      </c>
      <c r="D299" s="191" t="s">
        <v>742</v>
      </c>
      <c r="E299" s="191">
        <v>1</v>
      </c>
      <c r="F299" s="290">
        <f>SUM(G300)</f>
        <v>0</v>
      </c>
      <c r="G299" s="291"/>
    </row>
    <row r="300" spans="1:7" outlineLevel="3" x14ac:dyDescent="0.25">
      <c r="A300" s="158"/>
      <c r="B300" s="217" t="s">
        <v>955</v>
      </c>
      <c r="C300" s="218" t="s">
        <v>1087</v>
      </c>
      <c r="D300" s="225" t="s">
        <v>13</v>
      </c>
      <c r="E300" s="177">
        <v>1</v>
      </c>
      <c r="F300" s="223">
        <v>0</v>
      </c>
      <c r="G300" s="223">
        <f>F300*E300</f>
        <v>0</v>
      </c>
    </row>
    <row r="301" spans="1:7" ht="16.2" outlineLevel="2" x14ac:dyDescent="0.3">
      <c r="A301" s="158"/>
      <c r="B301" s="188" t="str">
        <f>$B$294&amp;"."&amp;TEXT(ROWS(B$1:$B3),"0")&amp;"*"</f>
        <v>1.8.6.3*</v>
      </c>
      <c r="C301" s="165" t="s">
        <v>873</v>
      </c>
      <c r="D301" s="191" t="s">
        <v>742</v>
      </c>
      <c r="E301" s="191">
        <v>1</v>
      </c>
      <c r="F301" s="290">
        <f>SUM(G302:G303)</f>
        <v>0</v>
      </c>
      <c r="G301" s="291"/>
    </row>
    <row r="302" spans="1:7" outlineLevel="2" x14ac:dyDescent="0.25">
      <c r="A302" s="158"/>
      <c r="B302" s="217" t="s">
        <v>956</v>
      </c>
      <c r="C302" s="218" t="s">
        <v>1088</v>
      </c>
      <c r="D302" s="225" t="s">
        <v>13</v>
      </c>
      <c r="E302" s="177">
        <v>1</v>
      </c>
      <c r="F302" s="223">
        <v>0</v>
      </c>
      <c r="G302" s="223">
        <f>F302*E302</f>
        <v>0</v>
      </c>
    </row>
    <row r="303" spans="1:7" outlineLevel="2" x14ac:dyDescent="0.25">
      <c r="A303" s="158"/>
      <c r="B303" s="217" t="s">
        <v>957</v>
      </c>
      <c r="C303" s="218" t="s">
        <v>1089</v>
      </c>
      <c r="D303" s="225" t="s">
        <v>13</v>
      </c>
      <c r="E303" s="177">
        <v>1</v>
      </c>
      <c r="F303" s="223">
        <v>0</v>
      </c>
      <c r="G303" s="223">
        <f>F303*E303</f>
        <v>0</v>
      </c>
    </row>
    <row r="304" spans="1:7" ht="16.2" outlineLevel="1" x14ac:dyDescent="0.3">
      <c r="A304" s="158"/>
      <c r="B304" s="188" t="str">
        <f>$A$178&amp;"."&amp;TEXT(ROWS(B$1:$B7),"0")</f>
        <v>1.8.7</v>
      </c>
      <c r="C304" s="165" t="s">
        <v>1090</v>
      </c>
      <c r="D304" s="191" t="s">
        <v>742</v>
      </c>
      <c r="E304" s="193">
        <v>1</v>
      </c>
      <c r="F304" s="290">
        <f>F305</f>
        <v>0</v>
      </c>
      <c r="G304" s="291"/>
    </row>
    <row r="305" spans="1:7" ht="16.2" outlineLevel="2" x14ac:dyDescent="0.3">
      <c r="A305" s="158"/>
      <c r="B305" s="188" t="str">
        <f>$B$304&amp;"."&amp;TEXT(ROWS(B$1:$B1),"0")&amp;"*"</f>
        <v>1.8.7.1*</v>
      </c>
      <c r="C305" s="165" t="s">
        <v>871</v>
      </c>
      <c r="D305" s="191" t="s">
        <v>742</v>
      </c>
      <c r="E305" s="191">
        <v>1</v>
      </c>
      <c r="F305" s="290">
        <f>SUM(G306:G308)</f>
        <v>0</v>
      </c>
      <c r="G305" s="291"/>
    </row>
    <row r="306" spans="1:7" outlineLevel="2" x14ac:dyDescent="0.3">
      <c r="A306" s="158"/>
      <c r="B306" s="217" t="s">
        <v>949</v>
      </c>
      <c r="C306" s="103" t="s">
        <v>1091</v>
      </c>
      <c r="D306" s="225" t="s">
        <v>13</v>
      </c>
      <c r="E306" s="186">
        <v>1</v>
      </c>
      <c r="F306" s="223">
        <v>0</v>
      </c>
      <c r="G306" s="223">
        <f>F306*E306</f>
        <v>0</v>
      </c>
    </row>
    <row r="307" spans="1:7" outlineLevel="2" x14ac:dyDescent="0.3">
      <c r="A307" s="158"/>
      <c r="B307" s="217" t="s">
        <v>950</v>
      </c>
      <c r="C307" s="103" t="s">
        <v>1092</v>
      </c>
      <c r="D307" s="225" t="s">
        <v>13</v>
      </c>
      <c r="E307" s="186">
        <v>1</v>
      </c>
      <c r="F307" s="223">
        <v>0</v>
      </c>
      <c r="G307" s="223">
        <f t="shared" ref="G307:G308" si="33">F307*E307</f>
        <v>0</v>
      </c>
    </row>
    <row r="308" spans="1:7" outlineLevel="2" x14ac:dyDescent="0.3">
      <c r="A308" s="158"/>
      <c r="B308" s="217" t="s">
        <v>951</v>
      </c>
      <c r="C308" s="103" t="s">
        <v>1093</v>
      </c>
      <c r="D308" s="225" t="s">
        <v>13</v>
      </c>
      <c r="E308" s="186">
        <v>1</v>
      </c>
      <c r="F308" s="223">
        <v>0</v>
      </c>
      <c r="G308" s="223">
        <f t="shared" si="33"/>
        <v>0</v>
      </c>
    </row>
    <row r="309" spans="1:7" ht="16.2" outlineLevel="1" x14ac:dyDescent="0.3">
      <c r="A309" s="158"/>
      <c r="B309" s="188" t="str">
        <f>$A$178&amp;"."&amp;TEXT(ROWS(B$1:$B8),"0")</f>
        <v>1.8.8</v>
      </c>
      <c r="C309" s="165" t="s">
        <v>1094</v>
      </c>
      <c r="D309" s="191" t="s">
        <v>742</v>
      </c>
      <c r="E309" s="193">
        <v>3</v>
      </c>
      <c r="F309" s="290">
        <f>F310+F312+F314</f>
        <v>0</v>
      </c>
      <c r="G309" s="291"/>
    </row>
    <row r="310" spans="1:7" ht="16.2" outlineLevel="1" x14ac:dyDescent="0.3">
      <c r="A310" s="158"/>
      <c r="B310" s="188" t="str">
        <f>$B$309&amp;"."&amp;TEXT(ROWS(B$1:$B1),"0")&amp;"*"</f>
        <v>1.8.8.1*</v>
      </c>
      <c r="C310" s="165" t="s">
        <v>871</v>
      </c>
      <c r="D310" s="191" t="s">
        <v>742</v>
      </c>
      <c r="E310" s="191">
        <v>1</v>
      </c>
      <c r="F310" s="290">
        <f>SUM(G311)</f>
        <v>0</v>
      </c>
      <c r="G310" s="291"/>
    </row>
    <row r="311" spans="1:7" outlineLevel="2" x14ac:dyDescent="0.25">
      <c r="A311" s="158"/>
      <c r="B311" s="217" t="s">
        <v>945</v>
      </c>
      <c r="C311" s="218" t="s">
        <v>1095</v>
      </c>
      <c r="D311" s="225" t="s">
        <v>13</v>
      </c>
      <c r="E311" s="186">
        <v>1</v>
      </c>
      <c r="F311" s="223">
        <v>0</v>
      </c>
      <c r="G311" s="223">
        <f>F311*E311</f>
        <v>0</v>
      </c>
    </row>
    <row r="312" spans="1:7" ht="16.2" outlineLevel="1" x14ac:dyDescent="0.3">
      <c r="A312" s="158"/>
      <c r="B312" s="188" t="str">
        <f>$B$309&amp;"."&amp;TEXT(ROWS(B$1:$B2),"0")&amp;"*"</f>
        <v>1.8.8.2*</v>
      </c>
      <c r="C312" s="165" t="s">
        <v>872</v>
      </c>
      <c r="D312" s="191" t="s">
        <v>742</v>
      </c>
      <c r="E312" s="191">
        <v>1</v>
      </c>
      <c r="F312" s="290">
        <f>SUM(G313)</f>
        <v>0</v>
      </c>
      <c r="G312" s="291"/>
    </row>
    <row r="313" spans="1:7" outlineLevel="2" x14ac:dyDescent="0.25">
      <c r="A313" s="158"/>
      <c r="B313" s="217" t="s">
        <v>946</v>
      </c>
      <c r="C313" s="218" t="s">
        <v>1096</v>
      </c>
      <c r="D313" s="225" t="s">
        <v>13</v>
      </c>
      <c r="E313" s="186">
        <v>1</v>
      </c>
      <c r="F313" s="223">
        <v>0</v>
      </c>
      <c r="G313" s="223">
        <f>F313*E313</f>
        <v>0</v>
      </c>
    </row>
    <row r="314" spans="1:7" ht="16.2" outlineLevel="1" x14ac:dyDescent="0.3">
      <c r="A314" s="158"/>
      <c r="B314" s="188" t="str">
        <f>$B$309&amp;"."&amp;TEXT(ROWS(B$1:$B3),"0")&amp;"*"</f>
        <v>1.8.8.3*</v>
      </c>
      <c r="C314" s="165" t="s">
        <v>873</v>
      </c>
      <c r="D314" s="191" t="s">
        <v>742</v>
      </c>
      <c r="E314" s="191">
        <v>1</v>
      </c>
      <c r="F314" s="290">
        <f>SUM(G315:G316)</f>
        <v>0</v>
      </c>
      <c r="G314" s="291"/>
    </row>
    <row r="315" spans="1:7" outlineLevel="1" x14ac:dyDescent="0.25">
      <c r="A315" s="158"/>
      <c r="B315" s="217" t="s">
        <v>947</v>
      </c>
      <c r="C315" s="218" t="s">
        <v>1097</v>
      </c>
      <c r="D315" s="225" t="s">
        <v>13</v>
      </c>
      <c r="E315" s="186">
        <v>1</v>
      </c>
      <c r="F315" s="223">
        <v>0</v>
      </c>
      <c r="G315" s="223">
        <f>F315*E315</f>
        <v>0</v>
      </c>
    </row>
    <row r="316" spans="1:7" outlineLevel="1" x14ac:dyDescent="0.25">
      <c r="A316" s="158"/>
      <c r="B316" s="217" t="s">
        <v>948</v>
      </c>
      <c r="C316" s="218" t="s">
        <v>1098</v>
      </c>
      <c r="D316" s="225" t="s">
        <v>13</v>
      </c>
      <c r="E316" s="186">
        <v>1</v>
      </c>
      <c r="F316" s="223">
        <v>0</v>
      </c>
      <c r="G316" s="223">
        <f>F316*E316</f>
        <v>0</v>
      </c>
    </row>
    <row r="317" spans="1:7" ht="33" customHeight="1" x14ac:dyDescent="0.3">
      <c r="A317" s="159" t="s">
        <v>707</v>
      </c>
      <c r="B317" s="310" t="s">
        <v>1099</v>
      </c>
      <c r="C317" s="319"/>
      <c r="D317" s="173" t="s">
        <v>745</v>
      </c>
      <c r="E317" s="173">
        <v>1</v>
      </c>
      <c r="F317" s="292">
        <f>F318+F325+F331+F362+F373+F390+F401+F431+F461+F489+F519+F522</f>
        <v>0</v>
      </c>
      <c r="G317" s="292"/>
    </row>
    <row r="318" spans="1:7" ht="16.2" outlineLevel="1" x14ac:dyDescent="0.3">
      <c r="A318" s="176"/>
      <c r="B318" s="188" t="str">
        <f>$A$317&amp;"."&amp;TEXT(ROWS(B$1:$B1),"0")&amp;"*"</f>
        <v>1.9.1*</v>
      </c>
      <c r="C318" s="165" t="s">
        <v>711</v>
      </c>
      <c r="D318" s="191" t="s">
        <v>742</v>
      </c>
      <c r="E318" s="193">
        <v>1</v>
      </c>
      <c r="F318" s="290">
        <f>SUM(G319)</f>
        <v>0</v>
      </c>
      <c r="G318" s="291"/>
    </row>
    <row r="319" spans="1:7" outlineLevel="2" x14ac:dyDescent="0.3">
      <c r="A319" s="299"/>
      <c r="B319" s="302" t="s">
        <v>1063</v>
      </c>
      <c r="C319" s="104" t="s">
        <v>746</v>
      </c>
      <c r="D319" s="323" t="s">
        <v>742</v>
      </c>
      <c r="E319" s="320">
        <v>1</v>
      </c>
      <c r="F319" s="335">
        <v>0</v>
      </c>
      <c r="G319" s="335">
        <f>F319*E319</f>
        <v>0</v>
      </c>
    </row>
    <row r="320" spans="1:7" ht="13.95" customHeight="1" outlineLevel="2" x14ac:dyDescent="0.3">
      <c r="A320" s="300"/>
      <c r="B320" s="303"/>
      <c r="C320" s="104" t="s">
        <v>639</v>
      </c>
      <c r="D320" s="324"/>
      <c r="E320" s="321"/>
      <c r="F320" s="335"/>
      <c r="G320" s="335"/>
    </row>
    <row r="321" spans="1:8" ht="13.2" customHeight="1" outlineLevel="2" x14ac:dyDescent="0.3">
      <c r="A321" s="300"/>
      <c r="B321" s="303"/>
      <c r="C321" s="104" t="s">
        <v>563</v>
      </c>
      <c r="D321" s="324"/>
      <c r="E321" s="321"/>
      <c r="F321" s="335"/>
      <c r="G321" s="335"/>
    </row>
    <row r="322" spans="1:8" ht="13.2" customHeight="1" outlineLevel="2" x14ac:dyDescent="0.3">
      <c r="A322" s="300"/>
      <c r="B322" s="303"/>
      <c r="C322" s="104" t="s">
        <v>564</v>
      </c>
      <c r="D322" s="324"/>
      <c r="E322" s="321"/>
      <c r="F322" s="335"/>
      <c r="G322" s="335"/>
    </row>
    <row r="323" spans="1:8" ht="13.2" customHeight="1" outlineLevel="2" x14ac:dyDescent="0.3">
      <c r="A323" s="300"/>
      <c r="B323" s="303"/>
      <c r="C323" s="104" t="s">
        <v>565</v>
      </c>
      <c r="D323" s="324"/>
      <c r="E323" s="321"/>
      <c r="F323" s="335"/>
      <c r="G323" s="335"/>
    </row>
    <row r="324" spans="1:8" ht="13.95" customHeight="1" outlineLevel="2" x14ac:dyDescent="0.3">
      <c r="A324" s="301"/>
      <c r="B324" s="304"/>
      <c r="C324" s="103" t="s">
        <v>1081</v>
      </c>
      <c r="D324" s="325"/>
      <c r="E324" s="322"/>
      <c r="F324" s="335"/>
      <c r="G324" s="335"/>
    </row>
    <row r="325" spans="1:8" ht="16.2" outlineLevel="1" x14ac:dyDescent="0.3">
      <c r="A325" s="174"/>
      <c r="B325" s="188" t="str">
        <f>$A$317&amp;"."&amp;TEXT(ROWS(B$1:$B2),"0")&amp;"*"</f>
        <v>1.9.2*</v>
      </c>
      <c r="C325" s="165" t="s">
        <v>747</v>
      </c>
      <c r="D325" s="191" t="s">
        <v>742</v>
      </c>
      <c r="E325" s="193">
        <v>1</v>
      </c>
      <c r="F325" s="290">
        <f>SUM(G326)</f>
        <v>0</v>
      </c>
      <c r="G325" s="291"/>
    </row>
    <row r="326" spans="1:8" s="172" customFormat="1" outlineLevel="2" x14ac:dyDescent="0.3">
      <c r="A326" s="299"/>
      <c r="B326" s="302" t="s">
        <v>1064</v>
      </c>
      <c r="C326" s="104" t="s">
        <v>750</v>
      </c>
      <c r="D326" s="327" t="s">
        <v>742</v>
      </c>
      <c r="E326" s="320">
        <v>1</v>
      </c>
      <c r="F326" s="344">
        <v>0</v>
      </c>
      <c r="G326" s="346">
        <f>F326*E326</f>
        <v>0</v>
      </c>
    </row>
    <row r="327" spans="1:8" s="172" customFormat="1" outlineLevel="2" x14ac:dyDescent="0.3">
      <c r="A327" s="300"/>
      <c r="B327" s="303"/>
      <c r="C327" s="104" t="s">
        <v>748</v>
      </c>
      <c r="D327" s="327"/>
      <c r="E327" s="321"/>
      <c r="F327" s="345"/>
      <c r="G327" s="347"/>
    </row>
    <row r="328" spans="1:8" s="172" customFormat="1" outlineLevel="2" x14ac:dyDescent="0.3">
      <c r="A328" s="300"/>
      <c r="B328" s="303"/>
      <c r="C328" s="104" t="s">
        <v>563</v>
      </c>
      <c r="D328" s="327"/>
      <c r="E328" s="321"/>
      <c r="F328" s="345"/>
      <c r="G328" s="347"/>
    </row>
    <row r="329" spans="1:8" s="172" customFormat="1" outlineLevel="2" x14ac:dyDescent="0.3">
      <c r="A329" s="300"/>
      <c r="B329" s="303"/>
      <c r="C329" s="104" t="s">
        <v>741</v>
      </c>
      <c r="D329" s="327"/>
      <c r="E329" s="321"/>
      <c r="F329" s="345"/>
      <c r="G329" s="347"/>
    </row>
    <row r="330" spans="1:8" s="172" customFormat="1" ht="13.95" customHeight="1" outlineLevel="2" x14ac:dyDescent="0.3">
      <c r="A330" s="301"/>
      <c r="B330" s="304"/>
      <c r="C330" s="103" t="s">
        <v>1081</v>
      </c>
      <c r="D330" s="327"/>
      <c r="E330" s="321"/>
      <c r="F330" s="345"/>
      <c r="G330" s="347"/>
    </row>
    <row r="331" spans="1:8" s="172" customFormat="1" ht="17.399999999999999" customHeight="1" outlineLevel="1" x14ac:dyDescent="0.3">
      <c r="A331" s="174"/>
      <c r="B331" s="188" t="str">
        <f>$A$317&amp;"."&amp;TEXT(ROWS(B$1:$B3),"0")</f>
        <v>1.9.3</v>
      </c>
      <c r="C331" s="165" t="s">
        <v>712</v>
      </c>
      <c r="D331" s="161"/>
      <c r="E331" s="171"/>
      <c r="F331" s="290">
        <f>F332+F341+F351</f>
        <v>0</v>
      </c>
      <c r="G331" s="291"/>
    </row>
    <row r="332" spans="1:8" s="183" customFormat="1" ht="15" customHeight="1" outlineLevel="2" x14ac:dyDescent="0.3">
      <c r="A332" s="174"/>
      <c r="B332" s="188" t="str">
        <f>$B$331&amp;"."&amp;TEXT(ROWS(B$1:$B1),"0")</f>
        <v>1.9.3.1</v>
      </c>
      <c r="C332" s="165" t="s">
        <v>871</v>
      </c>
      <c r="D332" s="191" t="s">
        <v>742</v>
      </c>
      <c r="E332" s="193">
        <f>SUM(E333:E340)</f>
        <v>8</v>
      </c>
      <c r="F332" s="290">
        <f>SUM(G333:G340)</f>
        <v>0</v>
      </c>
      <c r="G332" s="291"/>
      <c r="H332" s="164"/>
    </row>
    <row r="333" spans="1:8" s="172" customFormat="1" outlineLevel="3" x14ac:dyDescent="0.3">
      <c r="A333" s="174"/>
      <c r="B333" s="178" t="str">
        <f>$B$332&amp;"."&amp;TEXT(ROWS(B$1:$B1),"0")&amp;"*"</f>
        <v>1.9.3.1.1*</v>
      </c>
      <c r="C333" s="104" t="s">
        <v>641</v>
      </c>
      <c r="D333" s="225" t="s">
        <v>742</v>
      </c>
      <c r="E333" s="226">
        <v>1</v>
      </c>
      <c r="F333" s="223">
        <v>0</v>
      </c>
      <c r="G333" s="223">
        <f t="shared" ref="G333:G340" si="34">F333*E333</f>
        <v>0</v>
      </c>
    </row>
    <row r="334" spans="1:8" s="172" customFormat="1" outlineLevel="3" x14ac:dyDescent="0.3">
      <c r="A334" s="174"/>
      <c r="B334" s="178" t="str">
        <f>$B$332&amp;"."&amp;TEXT(ROWS(B$1:$B2),"0")&amp;"*"</f>
        <v>1.9.3.1.2*</v>
      </c>
      <c r="C334" s="104" t="s">
        <v>642</v>
      </c>
      <c r="D334" s="225" t="s">
        <v>742</v>
      </c>
      <c r="E334" s="226">
        <v>1</v>
      </c>
      <c r="F334" s="223">
        <v>0</v>
      </c>
      <c r="G334" s="223">
        <f t="shared" si="34"/>
        <v>0</v>
      </c>
    </row>
    <row r="335" spans="1:8" s="172" customFormat="1" outlineLevel="3" x14ac:dyDescent="0.3">
      <c r="A335" s="174"/>
      <c r="B335" s="178" t="str">
        <f>$B$332&amp;"."&amp;TEXT(ROWS(B$1:$B3),"0")&amp;"*"</f>
        <v>1.9.3.1.3*</v>
      </c>
      <c r="C335" s="104" t="s">
        <v>710</v>
      </c>
      <c r="D335" s="225" t="s">
        <v>742</v>
      </c>
      <c r="E335" s="226">
        <v>1</v>
      </c>
      <c r="F335" s="223">
        <v>0</v>
      </c>
      <c r="G335" s="223">
        <f t="shared" si="34"/>
        <v>0</v>
      </c>
    </row>
    <row r="336" spans="1:8" s="172" customFormat="1" outlineLevel="3" x14ac:dyDescent="0.3">
      <c r="A336" s="174"/>
      <c r="B336" s="178" t="str">
        <f>$B$332&amp;"."&amp;TEXT(ROWS(B$1:$B4),"0")&amp;"*"</f>
        <v>1.9.3.1.4*</v>
      </c>
      <c r="C336" s="104" t="s">
        <v>566</v>
      </c>
      <c r="D336" s="225" t="s">
        <v>742</v>
      </c>
      <c r="E336" s="226">
        <v>1</v>
      </c>
      <c r="F336" s="223">
        <v>0</v>
      </c>
      <c r="G336" s="223">
        <f t="shared" si="34"/>
        <v>0</v>
      </c>
    </row>
    <row r="337" spans="1:8" s="172" customFormat="1" outlineLevel="3" x14ac:dyDescent="0.3">
      <c r="A337" s="174"/>
      <c r="B337" s="178" t="str">
        <f>$B$332&amp;"."&amp;TEXT(ROWS(B$1:$B5),"0")&amp;"*"</f>
        <v>1.9.3.1.5*</v>
      </c>
      <c r="C337" s="104" t="s">
        <v>568</v>
      </c>
      <c r="D337" s="225" t="s">
        <v>742</v>
      </c>
      <c r="E337" s="226">
        <v>1</v>
      </c>
      <c r="F337" s="223">
        <v>0</v>
      </c>
      <c r="G337" s="223">
        <f t="shared" si="34"/>
        <v>0</v>
      </c>
    </row>
    <row r="338" spans="1:8" s="172" customFormat="1" outlineLevel="3" x14ac:dyDescent="0.3">
      <c r="A338" s="174"/>
      <c r="B338" s="178" t="str">
        <f>$B$332&amp;"."&amp;TEXT(ROWS(B$1:$B6),"0")&amp;"*"</f>
        <v>1.9.3.1.6*</v>
      </c>
      <c r="C338" s="104" t="s">
        <v>570</v>
      </c>
      <c r="D338" s="225" t="s">
        <v>742</v>
      </c>
      <c r="E338" s="226">
        <v>1</v>
      </c>
      <c r="F338" s="223">
        <v>0</v>
      </c>
      <c r="G338" s="223">
        <f t="shared" si="34"/>
        <v>0</v>
      </c>
    </row>
    <row r="339" spans="1:8" s="172" customFormat="1" outlineLevel="3" x14ac:dyDescent="0.3">
      <c r="A339" s="174"/>
      <c r="B339" s="178" t="str">
        <f>$B$332&amp;"."&amp;TEXT(ROWS(B$1:$B7),"0")&amp;"*"</f>
        <v>1.9.3.1.7*</v>
      </c>
      <c r="C339" s="104" t="s">
        <v>567</v>
      </c>
      <c r="D339" s="225" t="s">
        <v>742</v>
      </c>
      <c r="E339" s="226">
        <v>1</v>
      </c>
      <c r="F339" s="223">
        <v>0</v>
      </c>
      <c r="G339" s="223">
        <f t="shared" si="34"/>
        <v>0</v>
      </c>
    </row>
    <row r="340" spans="1:8" outlineLevel="3" x14ac:dyDescent="0.3">
      <c r="A340" s="174"/>
      <c r="B340" s="178" t="str">
        <f>$B$332&amp;"."&amp;TEXT(ROWS(B$1:$B8),"0")&amp;"*"</f>
        <v>1.9.3.1.8*</v>
      </c>
      <c r="C340" s="104" t="s">
        <v>738</v>
      </c>
      <c r="D340" s="225" t="s">
        <v>742</v>
      </c>
      <c r="E340" s="226">
        <v>1</v>
      </c>
      <c r="F340" s="223">
        <v>0</v>
      </c>
      <c r="G340" s="223">
        <f t="shared" si="34"/>
        <v>0</v>
      </c>
    </row>
    <row r="341" spans="1:8" s="183" customFormat="1" ht="15" customHeight="1" outlineLevel="2" x14ac:dyDescent="0.3">
      <c r="A341" s="174"/>
      <c r="B341" s="188" t="str">
        <f>$B$331&amp;"."&amp;TEXT(ROWS(B$1:$B2),"0")</f>
        <v>1.9.3.2</v>
      </c>
      <c r="C341" s="165" t="s">
        <v>872</v>
      </c>
      <c r="D341" s="191" t="s">
        <v>742</v>
      </c>
      <c r="E341" s="193">
        <f>SUM(E342:E350)</f>
        <v>9</v>
      </c>
      <c r="F341" s="290">
        <f>SUM(G342:G350)</f>
        <v>0</v>
      </c>
      <c r="G341" s="291"/>
      <c r="H341" s="168"/>
    </row>
    <row r="342" spans="1:8" s="172" customFormat="1" outlineLevel="3" x14ac:dyDescent="0.3">
      <c r="A342" s="174"/>
      <c r="B342" s="178" t="str">
        <f>$B$341&amp;"."&amp;TEXT(ROWS(B$1:$B1),"0")&amp;"*"</f>
        <v>1.9.3.2.1*</v>
      </c>
      <c r="C342" s="104" t="s">
        <v>573</v>
      </c>
      <c r="D342" s="225" t="s">
        <v>742</v>
      </c>
      <c r="E342" s="226">
        <v>1</v>
      </c>
      <c r="F342" s="223">
        <v>0</v>
      </c>
      <c r="G342" s="223">
        <f t="shared" ref="G342:G350" si="35">F342*E342</f>
        <v>0</v>
      </c>
    </row>
    <row r="343" spans="1:8" s="172" customFormat="1" outlineLevel="3" x14ac:dyDescent="0.3">
      <c r="A343" s="174"/>
      <c r="B343" s="178" t="str">
        <f>$B$341&amp;"."&amp;TEXT(ROWS(B$1:$B2),"0")&amp;"*"</f>
        <v>1.9.3.2.2*</v>
      </c>
      <c r="C343" s="104" t="s">
        <v>577</v>
      </c>
      <c r="D343" s="225" t="s">
        <v>742</v>
      </c>
      <c r="E343" s="226">
        <v>1</v>
      </c>
      <c r="F343" s="223">
        <v>0</v>
      </c>
      <c r="G343" s="223">
        <f t="shared" si="35"/>
        <v>0</v>
      </c>
    </row>
    <row r="344" spans="1:8" s="172" customFormat="1" outlineLevel="3" x14ac:dyDescent="0.3">
      <c r="A344" s="174"/>
      <c r="B344" s="178" t="str">
        <f>$B$341&amp;"."&amp;TEXT(ROWS(B$1:$B3),"0")&amp;"*"</f>
        <v>1.9.3.2.3*</v>
      </c>
      <c r="C344" s="104" t="s">
        <v>578</v>
      </c>
      <c r="D344" s="225" t="s">
        <v>742</v>
      </c>
      <c r="E344" s="226">
        <v>1</v>
      </c>
      <c r="F344" s="223">
        <v>0</v>
      </c>
      <c r="G344" s="223">
        <f t="shared" si="35"/>
        <v>0</v>
      </c>
    </row>
    <row r="345" spans="1:8" s="172" customFormat="1" outlineLevel="3" x14ac:dyDescent="0.3">
      <c r="A345" s="174"/>
      <c r="B345" s="178" t="str">
        <f>$B$341&amp;"."&amp;TEXT(ROWS(B$1:$B4),"0")&amp;"*"</f>
        <v>1.9.3.2.4*</v>
      </c>
      <c r="C345" s="104" t="s">
        <v>579</v>
      </c>
      <c r="D345" s="225" t="s">
        <v>742</v>
      </c>
      <c r="E345" s="226">
        <v>1</v>
      </c>
      <c r="F345" s="223">
        <v>0</v>
      </c>
      <c r="G345" s="223">
        <f t="shared" si="35"/>
        <v>0</v>
      </c>
    </row>
    <row r="346" spans="1:8" s="172" customFormat="1" outlineLevel="3" x14ac:dyDescent="0.3">
      <c r="A346" s="174"/>
      <c r="B346" s="178" t="str">
        <f>$B$341&amp;"."&amp;TEXT(ROWS(B$1:$B5),"0")&amp;"*"</f>
        <v>1.9.3.2.5*</v>
      </c>
      <c r="C346" s="104" t="s">
        <v>626</v>
      </c>
      <c r="D346" s="225" t="s">
        <v>742</v>
      </c>
      <c r="E346" s="226">
        <v>1</v>
      </c>
      <c r="F346" s="223">
        <v>0</v>
      </c>
      <c r="G346" s="223">
        <f t="shared" si="35"/>
        <v>0</v>
      </c>
    </row>
    <row r="347" spans="1:8" s="172" customFormat="1" outlineLevel="3" x14ac:dyDescent="0.3">
      <c r="A347" s="174"/>
      <c r="B347" s="178" t="str">
        <f>$B$341&amp;"."&amp;TEXT(ROWS(B$1:$B6),"0")&amp;"*"</f>
        <v>1.9.3.2.6*</v>
      </c>
      <c r="C347" s="104" t="s">
        <v>627</v>
      </c>
      <c r="D347" s="225" t="s">
        <v>742</v>
      </c>
      <c r="E347" s="226">
        <v>1</v>
      </c>
      <c r="F347" s="223">
        <v>0</v>
      </c>
      <c r="G347" s="223">
        <f t="shared" si="35"/>
        <v>0</v>
      </c>
    </row>
    <row r="348" spans="1:8" s="172" customFormat="1" outlineLevel="3" x14ac:dyDescent="0.3">
      <c r="A348" s="174"/>
      <c r="B348" s="178" t="str">
        <f>$B$341&amp;"."&amp;TEXT(ROWS(B$1:$B7),"0")&amp;"*"</f>
        <v>1.9.3.2.7*</v>
      </c>
      <c r="C348" s="104" t="s">
        <v>628</v>
      </c>
      <c r="D348" s="225" t="s">
        <v>742</v>
      </c>
      <c r="E348" s="226">
        <v>1</v>
      </c>
      <c r="F348" s="223">
        <v>0</v>
      </c>
      <c r="G348" s="223">
        <f t="shared" si="35"/>
        <v>0</v>
      </c>
    </row>
    <row r="349" spans="1:8" s="172" customFormat="1" outlineLevel="3" x14ac:dyDescent="0.3">
      <c r="A349" s="174"/>
      <c r="B349" s="178" t="str">
        <f>$B$341&amp;"."&amp;TEXT(ROWS(B$1:$B8),"0")&amp;"*"</f>
        <v>1.9.3.2.8*</v>
      </c>
      <c r="C349" s="104" t="s">
        <v>783</v>
      </c>
      <c r="D349" s="225" t="s">
        <v>742</v>
      </c>
      <c r="E349" s="226">
        <v>1</v>
      </c>
      <c r="F349" s="223">
        <v>0</v>
      </c>
      <c r="G349" s="223">
        <f t="shared" si="35"/>
        <v>0</v>
      </c>
    </row>
    <row r="350" spans="1:8" outlineLevel="3" x14ac:dyDescent="0.3">
      <c r="A350" s="174"/>
      <c r="B350" s="178" t="str">
        <f>$B$341&amp;"."&amp;TEXT(ROWS(B$1:$B9),"0")&amp;"*"</f>
        <v>1.9.3.2.9*</v>
      </c>
      <c r="C350" s="104" t="s">
        <v>737</v>
      </c>
      <c r="D350" s="225" t="s">
        <v>742</v>
      </c>
      <c r="E350" s="226">
        <v>1</v>
      </c>
      <c r="F350" s="223">
        <v>0</v>
      </c>
      <c r="G350" s="223">
        <f t="shared" si="35"/>
        <v>0</v>
      </c>
    </row>
    <row r="351" spans="1:8" s="183" customFormat="1" ht="15" customHeight="1" outlineLevel="2" x14ac:dyDescent="0.3">
      <c r="A351" s="174"/>
      <c r="B351" s="188" t="str">
        <f>$B$331&amp;"."&amp;TEXT(ROWS(B$1:$B3),"0")</f>
        <v>1.9.3.3</v>
      </c>
      <c r="C351" s="165" t="s">
        <v>873</v>
      </c>
      <c r="D351" s="191" t="s">
        <v>742</v>
      </c>
      <c r="E351" s="193">
        <f>SUM(E352:E361)</f>
        <v>10</v>
      </c>
      <c r="F351" s="290">
        <f>SUM(G352:G361)</f>
        <v>0</v>
      </c>
      <c r="G351" s="291"/>
      <c r="H351" s="168"/>
    </row>
    <row r="352" spans="1:8" s="172" customFormat="1" outlineLevel="2" x14ac:dyDescent="0.3">
      <c r="A352" s="174"/>
      <c r="B352" s="178" t="str">
        <f>$B$351&amp;"."&amp;TEXT(ROWS(B$1:$B1),"0")&amp;"*"</f>
        <v>1.9.3.3.1*</v>
      </c>
      <c r="C352" s="104" t="s">
        <v>629</v>
      </c>
      <c r="D352" s="225" t="s">
        <v>742</v>
      </c>
      <c r="E352" s="226">
        <v>1</v>
      </c>
      <c r="F352" s="223">
        <v>0</v>
      </c>
      <c r="G352" s="223">
        <f t="shared" ref="G352:G360" si="36">F352*E352</f>
        <v>0</v>
      </c>
    </row>
    <row r="353" spans="1:8" s="172" customFormat="1" outlineLevel="2" x14ac:dyDescent="0.3">
      <c r="A353" s="174" t="s">
        <v>780</v>
      </c>
      <c r="B353" s="178" t="str">
        <f>$B$351&amp;"."&amp;TEXT(ROWS(B$1:$B2),"0")&amp;"*"</f>
        <v>1.9.3.3.2*</v>
      </c>
      <c r="C353" s="104" t="s">
        <v>781</v>
      </c>
      <c r="D353" s="225" t="s">
        <v>742</v>
      </c>
      <c r="E353" s="226">
        <v>1</v>
      </c>
      <c r="F353" s="223">
        <v>0</v>
      </c>
      <c r="G353" s="223">
        <f t="shared" si="36"/>
        <v>0</v>
      </c>
    </row>
    <row r="354" spans="1:8" s="172" customFormat="1" outlineLevel="2" x14ac:dyDescent="0.3">
      <c r="A354" s="174"/>
      <c r="B354" s="178" t="str">
        <f>$B$351&amp;"."&amp;TEXT(ROWS(B$1:$B3),"0")&amp;"*"</f>
        <v>1.9.3.3.3*</v>
      </c>
      <c r="C354" s="104" t="s">
        <v>782</v>
      </c>
      <c r="D354" s="225" t="s">
        <v>742</v>
      </c>
      <c r="E354" s="226">
        <v>1</v>
      </c>
      <c r="F354" s="223">
        <v>0</v>
      </c>
      <c r="G354" s="223">
        <f t="shared" si="36"/>
        <v>0</v>
      </c>
    </row>
    <row r="355" spans="1:8" s="172" customFormat="1" outlineLevel="2" x14ac:dyDescent="0.3">
      <c r="A355" s="174"/>
      <c r="B355" s="178" t="str">
        <f>$B$351&amp;"."&amp;TEXT(ROWS(B$1:$B4),"0")&amp;"*"</f>
        <v>1.9.3.3.4*</v>
      </c>
      <c r="C355" s="104" t="s">
        <v>569</v>
      </c>
      <c r="D355" s="225" t="s">
        <v>742</v>
      </c>
      <c r="E355" s="226">
        <v>1</v>
      </c>
      <c r="F355" s="223">
        <v>0</v>
      </c>
      <c r="G355" s="223">
        <f t="shared" si="36"/>
        <v>0</v>
      </c>
    </row>
    <row r="356" spans="1:8" s="172" customFormat="1" outlineLevel="2" x14ac:dyDescent="0.3">
      <c r="A356" s="174"/>
      <c r="B356" s="178" t="str">
        <f>$B$351&amp;"."&amp;TEXT(ROWS(B$1:$B5),"0")&amp;"*"</f>
        <v>1.9.3.3.5*</v>
      </c>
      <c r="C356" s="104" t="s">
        <v>571</v>
      </c>
      <c r="D356" s="225" t="s">
        <v>742</v>
      </c>
      <c r="E356" s="226">
        <v>1</v>
      </c>
      <c r="F356" s="223">
        <v>0</v>
      </c>
      <c r="G356" s="223">
        <f t="shared" si="36"/>
        <v>0</v>
      </c>
    </row>
    <row r="357" spans="1:8" s="172" customFormat="1" outlineLevel="2" x14ac:dyDescent="0.3">
      <c r="A357" s="174"/>
      <c r="B357" s="178" t="str">
        <f>$B$351&amp;"."&amp;TEXT(ROWS(B$1:$B6),"0")&amp;"*"</f>
        <v>1.9.3.3.6*</v>
      </c>
      <c r="C357" s="104" t="s">
        <v>574</v>
      </c>
      <c r="D357" s="225" t="s">
        <v>742</v>
      </c>
      <c r="E357" s="226">
        <v>1</v>
      </c>
      <c r="F357" s="223">
        <v>0</v>
      </c>
      <c r="G357" s="223">
        <f t="shared" si="36"/>
        <v>0</v>
      </c>
    </row>
    <row r="358" spans="1:8" s="172" customFormat="1" outlineLevel="2" x14ac:dyDescent="0.3">
      <c r="A358" s="174"/>
      <c r="B358" s="178" t="str">
        <f>$B$351&amp;"."&amp;TEXT(ROWS(B$1:$B7),"0")&amp;"*"</f>
        <v>1.9.3.3.7*</v>
      </c>
      <c r="C358" s="104" t="s">
        <v>575</v>
      </c>
      <c r="D358" s="225" t="s">
        <v>742</v>
      </c>
      <c r="E358" s="226">
        <v>1</v>
      </c>
      <c r="F358" s="223">
        <v>0</v>
      </c>
      <c r="G358" s="223">
        <f t="shared" si="36"/>
        <v>0</v>
      </c>
    </row>
    <row r="359" spans="1:8" s="172" customFormat="1" outlineLevel="2" x14ac:dyDescent="0.3">
      <c r="A359" s="174"/>
      <c r="B359" s="178" t="str">
        <f>$B$351&amp;"."&amp;TEXT(ROWS(B$1:$B8),"0")&amp;"*"</f>
        <v>1.9.3.3.8*</v>
      </c>
      <c r="C359" s="104" t="s">
        <v>576</v>
      </c>
      <c r="D359" s="225" t="s">
        <v>742</v>
      </c>
      <c r="E359" s="226">
        <v>1</v>
      </c>
      <c r="F359" s="223">
        <v>0</v>
      </c>
      <c r="G359" s="223">
        <f t="shared" si="36"/>
        <v>0</v>
      </c>
    </row>
    <row r="360" spans="1:8" s="172" customFormat="1" outlineLevel="2" x14ac:dyDescent="0.3">
      <c r="A360" s="174"/>
      <c r="B360" s="178" t="str">
        <f>$B$351&amp;"."&amp;TEXT(ROWS(B$1:$B9),"0")&amp;"*"</f>
        <v>1.9.3.3.9*</v>
      </c>
      <c r="C360" s="104" t="s">
        <v>572</v>
      </c>
      <c r="D360" s="225" t="s">
        <v>742</v>
      </c>
      <c r="E360" s="226">
        <v>1</v>
      </c>
      <c r="F360" s="223">
        <v>0</v>
      </c>
      <c r="G360" s="223">
        <f t="shared" si="36"/>
        <v>0</v>
      </c>
    </row>
    <row r="361" spans="1:8" outlineLevel="2" x14ac:dyDescent="0.3">
      <c r="A361" s="174"/>
      <c r="B361" s="178" t="str">
        <f>$B$351&amp;"."&amp;TEXT(ROWS(B$1:$B10),"0")&amp;"*"</f>
        <v>1.9.3.3.10*</v>
      </c>
      <c r="C361" s="104" t="s">
        <v>784</v>
      </c>
      <c r="D361" s="225" t="s">
        <v>742</v>
      </c>
      <c r="E361" s="226">
        <v>1</v>
      </c>
      <c r="F361" s="223">
        <v>0</v>
      </c>
      <c r="G361" s="223">
        <f t="shared" ref="G361" si="37">F361*E361</f>
        <v>0</v>
      </c>
    </row>
    <row r="362" spans="1:8" ht="32.4" outlineLevel="1" x14ac:dyDescent="0.3">
      <c r="A362" s="174"/>
      <c r="B362" s="188" t="str">
        <f>$A$317&amp;"."&amp;TEXT(ROWS(B$1:$B4),"0")</f>
        <v>1.9.4</v>
      </c>
      <c r="C362" s="165" t="s">
        <v>713</v>
      </c>
      <c r="D362" s="191" t="s">
        <v>562</v>
      </c>
      <c r="E362" s="193">
        <f>SUM(E363:E372)</f>
        <v>3</v>
      </c>
      <c r="F362" s="290">
        <f>F363+F367+F370</f>
        <v>0</v>
      </c>
      <c r="G362" s="291"/>
    </row>
    <row r="363" spans="1:8" s="183" customFormat="1" ht="15" customHeight="1" outlineLevel="2" x14ac:dyDescent="0.3">
      <c r="A363" s="174"/>
      <c r="B363" s="188" t="str">
        <f>$B$362&amp;"."&amp;TEXT(ROWS(B$1:$B1),"0")&amp;"*"</f>
        <v>1.9.4.1*</v>
      </c>
      <c r="C363" s="165" t="s">
        <v>871</v>
      </c>
      <c r="D363" s="212"/>
      <c r="E363" s="212"/>
      <c r="F363" s="290">
        <f>SUM(G364)</f>
        <v>0</v>
      </c>
      <c r="G363" s="291"/>
      <c r="H363" s="168"/>
    </row>
    <row r="364" spans="1:8" ht="26.4" outlineLevel="4" x14ac:dyDescent="0.3">
      <c r="A364" s="299"/>
      <c r="B364" s="302" t="s">
        <v>13</v>
      </c>
      <c r="C364" s="104" t="s">
        <v>643</v>
      </c>
      <c r="D364" s="323" t="s">
        <v>562</v>
      </c>
      <c r="E364" s="328">
        <v>1</v>
      </c>
      <c r="F364" s="335">
        <v>0</v>
      </c>
      <c r="G364" s="335">
        <f t="shared" ref="G364" si="38">F364*E364</f>
        <v>0</v>
      </c>
    </row>
    <row r="365" spans="1:8" ht="26.4" outlineLevel="4" x14ac:dyDescent="0.3">
      <c r="A365" s="300"/>
      <c r="B365" s="334"/>
      <c r="C365" s="104" t="s">
        <v>644</v>
      </c>
      <c r="D365" s="324"/>
      <c r="E365" s="329"/>
      <c r="F365" s="335"/>
      <c r="G365" s="335"/>
    </row>
    <row r="366" spans="1:8" ht="26.4" outlineLevel="4" x14ac:dyDescent="0.3">
      <c r="A366" s="300"/>
      <c r="B366" s="334"/>
      <c r="C366" s="104" t="s">
        <v>736</v>
      </c>
      <c r="D366" s="324"/>
      <c r="E366" s="329"/>
      <c r="F366" s="335"/>
      <c r="G366" s="335"/>
    </row>
    <row r="367" spans="1:8" s="183" customFormat="1" ht="15" customHeight="1" outlineLevel="2" x14ac:dyDescent="0.3">
      <c r="A367" s="174"/>
      <c r="B367" s="188" t="str">
        <f>$B$362&amp;"."&amp;TEXT(ROWS(B$1:$B2),"0")&amp;"*"</f>
        <v>1.9.4.2*</v>
      </c>
      <c r="C367" s="165" t="s">
        <v>872</v>
      </c>
      <c r="D367" s="212"/>
      <c r="E367" s="212"/>
      <c r="F367" s="290">
        <f>SUM(G368)</f>
        <v>0</v>
      </c>
      <c r="G367" s="291"/>
      <c r="H367" s="168"/>
    </row>
    <row r="368" spans="1:8" ht="26.4" outlineLevel="3" x14ac:dyDescent="0.3">
      <c r="A368" s="299"/>
      <c r="B368" s="302" t="s">
        <v>13</v>
      </c>
      <c r="C368" s="104" t="s">
        <v>883</v>
      </c>
      <c r="D368" s="323" t="s">
        <v>562</v>
      </c>
      <c r="E368" s="328">
        <v>1</v>
      </c>
      <c r="F368" s="335">
        <v>0</v>
      </c>
      <c r="G368" s="335">
        <f t="shared" ref="G368" si="39">F368*E368</f>
        <v>0</v>
      </c>
    </row>
    <row r="369" spans="1:8" ht="26.4" outlineLevel="3" x14ac:dyDescent="0.3">
      <c r="A369" s="300"/>
      <c r="B369" s="334"/>
      <c r="C369" s="104" t="s">
        <v>735</v>
      </c>
      <c r="D369" s="324"/>
      <c r="E369" s="329"/>
      <c r="F369" s="335"/>
      <c r="G369" s="335"/>
    </row>
    <row r="370" spans="1:8" s="183" customFormat="1" ht="15" customHeight="1" outlineLevel="2" x14ac:dyDescent="0.3">
      <c r="A370" s="174"/>
      <c r="B370" s="188" t="str">
        <f>$B$362&amp;"."&amp;TEXT(ROWS(B$1:$B3),"0")&amp;"*"</f>
        <v>1.9.4.3*</v>
      </c>
      <c r="C370" s="165" t="s">
        <v>873</v>
      </c>
      <c r="D370" s="212"/>
      <c r="E370" s="212"/>
      <c r="F370" s="290">
        <f>SUM(G371)</f>
        <v>0</v>
      </c>
      <c r="G370" s="291"/>
      <c r="H370" s="168"/>
    </row>
    <row r="371" spans="1:8" ht="26.4" outlineLevel="2" x14ac:dyDescent="0.3">
      <c r="A371" s="299"/>
      <c r="B371" s="302" t="s">
        <v>13</v>
      </c>
      <c r="C371" s="104" t="s">
        <v>883</v>
      </c>
      <c r="D371" s="323" t="s">
        <v>562</v>
      </c>
      <c r="E371" s="328">
        <v>1</v>
      </c>
      <c r="F371" s="335">
        <v>0</v>
      </c>
      <c r="G371" s="335">
        <f t="shared" ref="G371" si="40">F371*E371</f>
        <v>0</v>
      </c>
    </row>
    <row r="372" spans="1:8" ht="26.4" outlineLevel="2" x14ac:dyDescent="0.3">
      <c r="A372" s="300"/>
      <c r="B372" s="334"/>
      <c r="C372" s="104" t="s">
        <v>785</v>
      </c>
      <c r="D372" s="324"/>
      <c r="E372" s="329"/>
      <c r="F372" s="335"/>
      <c r="G372" s="335"/>
    </row>
    <row r="373" spans="1:8" ht="16.2" outlineLevel="1" x14ac:dyDescent="0.3">
      <c r="A373" s="174"/>
      <c r="B373" s="188" t="str">
        <f>$A$317&amp;"."&amp;TEXT(ROWS(B$1:$B5),"0")</f>
        <v>1.9.5</v>
      </c>
      <c r="C373" s="165" t="s">
        <v>714</v>
      </c>
      <c r="D373" s="191" t="s">
        <v>562</v>
      </c>
      <c r="E373" s="193">
        <v>3</v>
      </c>
      <c r="F373" s="290">
        <f>F374+F380+F385</f>
        <v>0</v>
      </c>
      <c r="G373" s="291"/>
    </row>
    <row r="374" spans="1:8" s="183" customFormat="1" ht="15" customHeight="1" outlineLevel="2" x14ac:dyDescent="0.3">
      <c r="A374" s="174"/>
      <c r="B374" s="188" t="str">
        <f>$B$373&amp;"."&amp;TEXT(ROWS(B$1:$B1),"0")</f>
        <v>1.9.5.1</v>
      </c>
      <c r="C374" s="165" t="s">
        <v>871</v>
      </c>
      <c r="D374" s="212"/>
      <c r="E374" s="212"/>
      <c r="F374" s="290">
        <f>SUM(G375:G379)</f>
        <v>0</v>
      </c>
      <c r="G374" s="291"/>
      <c r="H374" s="168"/>
    </row>
    <row r="375" spans="1:8" outlineLevel="3" x14ac:dyDescent="0.3">
      <c r="A375" s="341"/>
      <c r="B375" s="302" t="str">
        <f>$B$374&amp;"."&amp;TEXT(ROWS(B$1:$B1),"0")&amp;"*"</f>
        <v>1.9.5.1.1*</v>
      </c>
      <c r="C375" s="104" t="s">
        <v>645</v>
      </c>
      <c r="D375" s="330" t="s">
        <v>562</v>
      </c>
      <c r="E375" s="328">
        <v>1</v>
      </c>
      <c r="F375" s="335">
        <v>0</v>
      </c>
      <c r="G375" s="335">
        <f t="shared" ref="G375" si="41">F375*E375</f>
        <v>0</v>
      </c>
    </row>
    <row r="376" spans="1:8" outlineLevel="3" x14ac:dyDescent="0.3">
      <c r="A376" s="342"/>
      <c r="B376" s="303"/>
      <c r="C376" s="104" t="s">
        <v>646</v>
      </c>
      <c r="D376" s="331"/>
      <c r="E376" s="332"/>
      <c r="F376" s="335"/>
      <c r="G376" s="335"/>
    </row>
    <row r="377" spans="1:8" outlineLevel="3" x14ac:dyDescent="0.3">
      <c r="A377" s="342"/>
      <c r="B377" s="303"/>
      <c r="C377" s="104" t="s">
        <v>734</v>
      </c>
      <c r="D377" s="331"/>
      <c r="E377" s="332"/>
      <c r="F377" s="335"/>
      <c r="G377" s="335"/>
    </row>
    <row r="378" spans="1:8" outlineLevel="3" x14ac:dyDescent="0.3">
      <c r="A378" s="342"/>
      <c r="B378" s="303"/>
      <c r="C378" s="104" t="s">
        <v>647</v>
      </c>
      <c r="D378" s="331"/>
      <c r="E378" s="332"/>
      <c r="F378" s="335"/>
      <c r="G378" s="335"/>
    </row>
    <row r="379" spans="1:8" outlineLevel="3" x14ac:dyDescent="0.3">
      <c r="A379" s="158"/>
      <c r="B379" s="189" t="str">
        <f>$B$374&amp;"."&amp;TEXT(ROWS(B$1:$B2),"0")&amp;"*"</f>
        <v>1.9.5.1.2*</v>
      </c>
      <c r="C379" s="104" t="s">
        <v>649</v>
      </c>
      <c r="D379" s="227" t="s">
        <v>749</v>
      </c>
      <c r="E379" s="226">
        <v>1</v>
      </c>
      <c r="F379" s="223">
        <v>0</v>
      </c>
      <c r="G379" s="223">
        <f t="shared" ref="G379" si="42">F379*E379</f>
        <v>0</v>
      </c>
    </row>
    <row r="380" spans="1:8" s="183" customFormat="1" ht="15" customHeight="1" outlineLevel="2" x14ac:dyDescent="0.3">
      <c r="A380" s="174"/>
      <c r="B380" s="188" t="str">
        <f>$B$373&amp;"."&amp;TEXT(ROWS(B$1:$B2),"0")</f>
        <v>1.9.5.2</v>
      </c>
      <c r="C380" s="165" t="s">
        <v>872</v>
      </c>
      <c r="D380" s="212"/>
      <c r="E380" s="212"/>
      <c r="F380" s="290">
        <f>SUM(G381:G384)</f>
        <v>0</v>
      </c>
      <c r="G380" s="291"/>
      <c r="H380" s="168"/>
    </row>
    <row r="381" spans="1:8" outlineLevel="3" x14ac:dyDescent="0.3">
      <c r="A381" s="341"/>
      <c r="B381" s="302" t="str">
        <f>$B$380&amp;"."&amp;TEXT(ROWS(B$1:$B1),"0")&amp;"*"</f>
        <v>1.9.5.2.1*</v>
      </c>
      <c r="C381" s="104" t="s">
        <v>884</v>
      </c>
      <c r="D381" s="330" t="s">
        <v>562</v>
      </c>
      <c r="E381" s="328">
        <v>1</v>
      </c>
      <c r="F381" s="335">
        <v>0</v>
      </c>
      <c r="G381" s="335">
        <f t="shared" ref="G381" si="43">F381*E381</f>
        <v>0</v>
      </c>
    </row>
    <row r="382" spans="1:8" outlineLevel="3" x14ac:dyDescent="0.3">
      <c r="A382" s="342"/>
      <c r="B382" s="303"/>
      <c r="C382" s="104" t="s">
        <v>733</v>
      </c>
      <c r="D382" s="331"/>
      <c r="E382" s="332"/>
      <c r="F382" s="335"/>
      <c r="G382" s="335"/>
    </row>
    <row r="383" spans="1:8" outlineLevel="3" x14ac:dyDescent="0.3">
      <c r="A383" s="342"/>
      <c r="B383" s="303"/>
      <c r="C383" s="104" t="s">
        <v>648</v>
      </c>
      <c r="D383" s="331"/>
      <c r="E383" s="332"/>
      <c r="F383" s="335"/>
      <c r="G383" s="335"/>
    </row>
    <row r="384" spans="1:8" outlineLevel="3" x14ac:dyDescent="0.3">
      <c r="A384" s="158"/>
      <c r="B384" s="189" t="str">
        <f>$B$380&amp;"."&amp;TEXT(ROWS(B$1:$B2),"0")&amp;"*"</f>
        <v>1.9.5.2.2*</v>
      </c>
      <c r="C384" s="104" t="s">
        <v>650</v>
      </c>
      <c r="D384" s="227" t="s">
        <v>749</v>
      </c>
      <c r="E384" s="226">
        <v>1</v>
      </c>
      <c r="F384" s="223">
        <v>0</v>
      </c>
      <c r="G384" s="223">
        <f t="shared" ref="G384" si="44">F384*E384</f>
        <v>0</v>
      </c>
    </row>
    <row r="385" spans="1:8" s="183" customFormat="1" ht="15" customHeight="1" outlineLevel="2" x14ac:dyDescent="0.3">
      <c r="A385" s="174"/>
      <c r="B385" s="188" t="str">
        <f>$B$373&amp;"."&amp;TEXT(ROWS(B$1:$B3),"0")</f>
        <v>1.9.5.3</v>
      </c>
      <c r="C385" s="165" t="s">
        <v>873</v>
      </c>
      <c r="D385" s="212"/>
      <c r="E385" s="212"/>
      <c r="F385" s="290">
        <f>SUM(G386:G389)</f>
        <v>0</v>
      </c>
      <c r="G385" s="291"/>
      <c r="H385" s="168"/>
    </row>
    <row r="386" spans="1:8" outlineLevel="2" x14ac:dyDescent="0.3">
      <c r="A386" s="341"/>
      <c r="B386" s="302" t="str">
        <f>$B$385&amp;"."&amp;TEXT(ROWS(B$1:$B1),"0")&amp;"*"</f>
        <v>1.9.5.3.1*</v>
      </c>
      <c r="C386" s="104" t="s">
        <v>884</v>
      </c>
      <c r="D386" s="330" t="s">
        <v>562</v>
      </c>
      <c r="E386" s="328">
        <v>1</v>
      </c>
      <c r="F386" s="335">
        <v>0</v>
      </c>
      <c r="G386" s="335">
        <f t="shared" ref="G386" si="45">F386*E386</f>
        <v>0</v>
      </c>
    </row>
    <row r="387" spans="1:8" outlineLevel="2" x14ac:dyDescent="0.3">
      <c r="A387" s="342"/>
      <c r="B387" s="303"/>
      <c r="C387" s="104" t="s">
        <v>786</v>
      </c>
      <c r="D387" s="331"/>
      <c r="E387" s="332"/>
      <c r="F387" s="335"/>
      <c r="G387" s="335"/>
    </row>
    <row r="388" spans="1:8" outlineLevel="2" x14ac:dyDescent="0.3">
      <c r="A388" s="342"/>
      <c r="B388" s="303"/>
      <c r="C388" s="104" t="s">
        <v>787</v>
      </c>
      <c r="D388" s="331"/>
      <c r="E388" s="332"/>
      <c r="F388" s="335"/>
      <c r="G388" s="335"/>
    </row>
    <row r="389" spans="1:8" outlineLevel="2" x14ac:dyDescent="0.3">
      <c r="A389" s="158"/>
      <c r="B389" s="189" t="str">
        <f>$B$385&amp;"."&amp;TEXT(ROWS(B$1:$B2),"0")&amp;"*"</f>
        <v>1.9.5.3.2*</v>
      </c>
      <c r="C389" s="104" t="s">
        <v>788</v>
      </c>
      <c r="D389" s="227" t="s">
        <v>749</v>
      </c>
      <c r="E389" s="226">
        <v>1</v>
      </c>
      <c r="F389" s="223">
        <v>0</v>
      </c>
      <c r="G389" s="223">
        <f t="shared" ref="G389" si="46">F389*E389</f>
        <v>0</v>
      </c>
    </row>
    <row r="390" spans="1:8" ht="16.2" outlineLevel="1" x14ac:dyDescent="0.3">
      <c r="A390" s="158"/>
      <c r="B390" s="188" t="str">
        <f>$A$317&amp;"."&amp;TEXT(ROWS(B$1:$B6),"0")</f>
        <v>1.9.6</v>
      </c>
      <c r="C390" s="165" t="s">
        <v>715</v>
      </c>
      <c r="D390" s="191" t="s">
        <v>562</v>
      </c>
      <c r="E390" s="193">
        <f>SUM(E391:E400)</f>
        <v>3</v>
      </c>
      <c r="F390" s="290">
        <f>F391+F395+F398</f>
        <v>0</v>
      </c>
      <c r="G390" s="291"/>
    </row>
    <row r="391" spans="1:8" s="183" customFormat="1" ht="15" customHeight="1" outlineLevel="2" x14ac:dyDescent="0.3">
      <c r="A391" s="174"/>
      <c r="B391" s="188" t="str">
        <f>$B$390&amp;"."&amp;TEXT(ROWS(B$1:$B1),"0")&amp;"*"</f>
        <v>1.9.6.1*</v>
      </c>
      <c r="C391" s="165" t="s">
        <v>871</v>
      </c>
      <c r="D391" s="212"/>
      <c r="E391" s="212"/>
      <c r="F391" s="290">
        <f>SUM(G392)</f>
        <v>0</v>
      </c>
      <c r="G391" s="291"/>
      <c r="H391" s="168"/>
    </row>
    <row r="392" spans="1:8" ht="18.600000000000001" customHeight="1" outlineLevel="3" x14ac:dyDescent="0.3">
      <c r="A392" s="341"/>
      <c r="B392" s="302" t="s">
        <v>13</v>
      </c>
      <c r="C392" s="104" t="s">
        <v>651</v>
      </c>
      <c r="D392" s="327" t="s">
        <v>562</v>
      </c>
      <c r="E392" s="326">
        <v>1</v>
      </c>
      <c r="F392" s="335">
        <v>0</v>
      </c>
      <c r="G392" s="335">
        <f t="shared" ref="G392" si="47">F392*E392</f>
        <v>0</v>
      </c>
    </row>
    <row r="393" spans="1:8" ht="16.350000000000001" customHeight="1" outlineLevel="3" x14ac:dyDescent="0.3">
      <c r="A393" s="342"/>
      <c r="B393" s="303"/>
      <c r="C393" s="104" t="s">
        <v>652</v>
      </c>
      <c r="D393" s="327"/>
      <c r="E393" s="326"/>
      <c r="F393" s="335"/>
      <c r="G393" s="335"/>
    </row>
    <row r="394" spans="1:8" outlineLevel="3" x14ac:dyDescent="0.3">
      <c r="A394" s="342"/>
      <c r="B394" s="303"/>
      <c r="C394" s="137" t="s">
        <v>732</v>
      </c>
      <c r="D394" s="327"/>
      <c r="E394" s="326"/>
      <c r="F394" s="335"/>
      <c r="G394" s="335"/>
    </row>
    <row r="395" spans="1:8" s="183" customFormat="1" ht="15" customHeight="1" outlineLevel="2" x14ac:dyDescent="0.3">
      <c r="A395" s="174"/>
      <c r="B395" s="188" t="str">
        <f>$B$390&amp;"."&amp;TEXT(ROWS(B$1:$B2),"0")&amp;"*"</f>
        <v>1.9.6.2*</v>
      </c>
      <c r="C395" s="165" t="s">
        <v>872</v>
      </c>
      <c r="D395" s="212"/>
      <c r="E395" s="212"/>
      <c r="F395" s="290">
        <f>SUM(G396)</f>
        <v>0</v>
      </c>
      <c r="G395" s="291"/>
      <c r="H395" s="168"/>
    </row>
    <row r="396" spans="1:8" ht="18.600000000000001" customHeight="1" outlineLevel="3" x14ac:dyDescent="0.3">
      <c r="A396" s="341"/>
      <c r="B396" s="302" t="s">
        <v>13</v>
      </c>
      <c r="C396" s="104" t="s">
        <v>885</v>
      </c>
      <c r="D396" s="327" t="s">
        <v>562</v>
      </c>
      <c r="E396" s="326">
        <v>1</v>
      </c>
      <c r="F396" s="348">
        <v>0</v>
      </c>
      <c r="G396" s="348">
        <f t="shared" ref="G396" si="48">F396*E396</f>
        <v>0</v>
      </c>
    </row>
    <row r="397" spans="1:8" outlineLevel="3" x14ac:dyDescent="0.3">
      <c r="A397" s="342"/>
      <c r="B397" s="303"/>
      <c r="C397" s="137" t="s">
        <v>731</v>
      </c>
      <c r="D397" s="327"/>
      <c r="E397" s="326"/>
      <c r="F397" s="349"/>
      <c r="G397" s="349"/>
    </row>
    <row r="398" spans="1:8" s="183" customFormat="1" ht="15" customHeight="1" outlineLevel="2" x14ac:dyDescent="0.3">
      <c r="A398" s="174"/>
      <c r="B398" s="188" t="str">
        <f>$B$390&amp;"."&amp;TEXT(ROWS(B$1:$B3),"0")&amp;"*"</f>
        <v>1.9.6.3*</v>
      </c>
      <c r="C398" s="165" t="s">
        <v>873</v>
      </c>
      <c r="D398" s="212"/>
      <c r="E398" s="212"/>
      <c r="F398" s="290">
        <f>SUM(G399)</f>
        <v>0</v>
      </c>
      <c r="G398" s="291"/>
      <c r="H398" s="168"/>
    </row>
    <row r="399" spans="1:8" ht="18.600000000000001" customHeight="1" outlineLevel="3" x14ac:dyDescent="0.3">
      <c r="A399" s="341"/>
      <c r="B399" s="302" t="s">
        <v>13</v>
      </c>
      <c r="C399" s="104" t="s">
        <v>885</v>
      </c>
      <c r="D399" s="327" t="s">
        <v>562</v>
      </c>
      <c r="E399" s="326">
        <v>1</v>
      </c>
      <c r="F399" s="348">
        <v>0</v>
      </c>
      <c r="G399" s="348">
        <f t="shared" ref="G399" si="49">F399*E399</f>
        <v>0</v>
      </c>
    </row>
    <row r="400" spans="1:8" outlineLevel="3" x14ac:dyDescent="0.3">
      <c r="A400" s="342"/>
      <c r="B400" s="303"/>
      <c r="C400" s="137" t="s">
        <v>789</v>
      </c>
      <c r="D400" s="327"/>
      <c r="E400" s="326"/>
      <c r="F400" s="349"/>
      <c r="G400" s="349"/>
    </row>
    <row r="401" spans="1:8" ht="16.2" outlineLevel="1" x14ac:dyDescent="0.3">
      <c r="A401" s="158"/>
      <c r="B401" s="188" t="str">
        <f>$A$317&amp;"."&amp;TEXT(ROWS(B$1:$B7),"0")</f>
        <v>1.9.7</v>
      </c>
      <c r="C401" s="165" t="s">
        <v>716</v>
      </c>
      <c r="D401" s="191" t="s">
        <v>742</v>
      </c>
      <c r="E401" s="193">
        <v>3</v>
      </c>
      <c r="F401" s="290">
        <f>F402+F410+F420</f>
        <v>0</v>
      </c>
      <c r="G401" s="291"/>
    </row>
    <row r="402" spans="1:8" s="183" customFormat="1" ht="15" customHeight="1" outlineLevel="2" x14ac:dyDescent="0.3">
      <c r="A402" s="174"/>
      <c r="B402" s="188" t="str">
        <f>$B$401&amp;"."&amp;TEXT(ROWS(B$1:$B1),"0")&amp;"*"</f>
        <v>1.9.7.1*</v>
      </c>
      <c r="C402" s="165" t="s">
        <v>871</v>
      </c>
      <c r="D402" s="191" t="s">
        <v>742</v>
      </c>
      <c r="E402" s="193">
        <v>1</v>
      </c>
      <c r="F402" s="290">
        <f>SUM(G403:G409)</f>
        <v>0</v>
      </c>
      <c r="G402" s="291"/>
      <c r="H402" s="168"/>
    </row>
    <row r="403" spans="1:8" outlineLevel="3" x14ac:dyDescent="0.3">
      <c r="A403" s="158"/>
      <c r="B403" s="178" t="s">
        <v>977</v>
      </c>
      <c r="C403" s="104" t="s">
        <v>653</v>
      </c>
      <c r="D403" s="227" t="s">
        <v>13</v>
      </c>
      <c r="E403" s="227">
        <v>1</v>
      </c>
      <c r="F403" s="223">
        <v>0</v>
      </c>
      <c r="G403" s="223">
        <f t="shared" ref="G403:G409" si="50">F403*E403</f>
        <v>0</v>
      </c>
    </row>
    <row r="404" spans="1:8" outlineLevel="3" x14ac:dyDescent="0.3">
      <c r="A404" s="158"/>
      <c r="B404" s="178" t="s">
        <v>978</v>
      </c>
      <c r="C404" s="104" t="s">
        <v>654</v>
      </c>
      <c r="D404" s="227" t="s">
        <v>13</v>
      </c>
      <c r="E404" s="227">
        <v>1</v>
      </c>
      <c r="F404" s="223">
        <v>0</v>
      </c>
      <c r="G404" s="223">
        <f t="shared" si="50"/>
        <v>0</v>
      </c>
    </row>
    <row r="405" spans="1:8" outlineLevel="3" x14ac:dyDescent="0.3">
      <c r="A405" s="158"/>
      <c r="B405" s="178" t="s">
        <v>979</v>
      </c>
      <c r="C405" s="104" t="s">
        <v>580</v>
      </c>
      <c r="D405" s="227" t="s">
        <v>13</v>
      </c>
      <c r="E405" s="227">
        <v>1</v>
      </c>
      <c r="F405" s="223">
        <v>0</v>
      </c>
      <c r="G405" s="223">
        <f t="shared" si="50"/>
        <v>0</v>
      </c>
    </row>
    <row r="406" spans="1:8" outlineLevel="3" x14ac:dyDescent="0.3">
      <c r="A406" s="158"/>
      <c r="B406" s="178" t="s">
        <v>980</v>
      </c>
      <c r="C406" s="104" t="s">
        <v>582</v>
      </c>
      <c r="D406" s="227" t="s">
        <v>13</v>
      </c>
      <c r="E406" s="227">
        <v>1</v>
      </c>
      <c r="F406" s="223">
        <v>0</v>
      </c>
      <c r="G406" s="223">
        <f t="shared" si="50"/>
        <v>0</v>
      </c>
    </row>
    <row r="407" spans="1:8" outlineLevel="3" x14ac:dyDescent="0.3">
      <c r="A407" s="158"/>
      <c r="B407" s="178" t="s">
        <v>981</v>
      </c>
      <c r="C407" s="104" t="s">
        <v>584</v>
      </c>
      <c r="D407" s="227" t="s">
        <v>13</v>
      </c>
      <c r="E407" s="227">
        <v>1</v>
      </c>
      <c r="F407" s="223">
        <v>0</v>
      </c>
      <c r="G407" s="223">
        <f t="shared" si="50"/>
        <v>0</v>
      </c>
    </row>
    <row r="408" spans="1:8" outlineLevel="3" x14ac:dyDescent="0.3">
      <c r="A408" s="158"/>
      <c r="B408" s="178" t="s">
        <v>982</v>
      </c>
      <c r="C408" s="104" t="s">
        <v>581</v>
      </c>
      <c r="D408" s="227" t="s">
        <v>13</v>
      </c>
      <c r="E408" s="227">
        <v>1</v>
      </c>
      <c r="F408" s="223">
        <v>0</v>
      </c>
      <c r="G408" s="223">
        <f t="shared" si="50"/>
        <v>0</v>
      </c>
    </row>
    <row r="409" spans="1:8" ht="26.4" outlineLevel="3" x14ac:dyDescent="0.3">
      <c r="A409" s="158"/>
      <c r="B409" s="178" t="s">
        <v>983</v>
      </c>
      <c r="C409" s="104" t="s">
        <v>888</v>
      </c>
      <c r="D409" s="227" t="s">
        <v>13</v>
      </c>
      <c r="E409" s="227">
        <v>1</v>
      </c>
      <c r="F409" s="223">
        <v>0</v>
      </c>
      <c r="G409" s="223">
        <f t="shared" si="50"/>
        <v>0</v>
      </c>
    </row>
    <row r="410" spans="1:8" s="183" customFormat="1" ht="15" customHeight="1" outlineLevel="2" x14ac:dyDescent="0.3">
      <c r="A410" s="174"/>
      <c r="B410" s="188" t="str">
        <f>$B$401&amp;"."&amp;TEXT(ROWS(B$1:$B2),"0")&amp;"*"</f>
        <v>1.9.7.2*</v>
      </c>
      <c r="C410" s="165" t="s">
        <v>872</v>
      </c>
      <c r="D410" s="191" t="s">
        <v>742</v>
      </c>
      <c r="E410" s="193">
        <v>1</v>
      </c>
      <c r="F410" s="290">
        <f>SUM(G411:G419)</f>
        <v>0</v>
      </c>
      <c r="G410" s="291"/>
      <c r="H410" s="168"/>
    </row>
    <row r="411" spans="1:8" outlineLevel="3" x14ac:dyDescent="0.3">
      <c r="A411" s="158"/>
      <c r="B411" s="178" t="s">
        <v>968</v>
      </c>
      <c r="C411" s="104" t="s">
        <v>587</v>
      </c>
      <c r="D411" s="227" t="s">
        <v>13</v>
      </c>
      <c r="E411" s="227">
        <v>1</v>
      </c>
      <c r="F411" s="223">
        <v>0</v>
      </c>
      <c r="G411" s="223">
        <f t="shared" ref="G411:G417" si="51">F411*E411</f>
        <v>0</v>
      </c>
    </row>
    <row r="412" spans="1:8" outlineLevel="3" x14ac:dyDescent="0.3">
      <c r="A412" s="158"/>
      <c r="B412" s="178" t="s">
        <v>969</v>
      </c>
      <c r="C412" s="104" t="s">
        <v>591</v>
      </c>
      <c r="D412" s="227" t="s">
        <v>13</v>
      </c>
      <c r="E412" s="227">
        <v>1</v>
      </c>
      <c r="F412" s="223">
        <v>0</v>
      </c>
      <c r="G412" s="223">
        <f t="shared" si="51"/>
        <v>0</v>
      </c>
    </row>
    <row r="413" spans="1:8" outlineLevel="3" x14ac:dyDescent="0.3">
      <c r="A413" s="158"/>
      <c r="B413" s="178" t="s">
        <v>970</v>
      </c>
      <c r="C413" s="104" t="s">
        <v>592</v>
      </c>
      <c r="D413" s="227" t="s">
        <v>13</v>
      </c>
      <c r="E413" s="227">
        <v>1</v>
      </c>
      <c r="F413" s="223">
        <v>0</v>
      </c>
      <c r="G413" s="223">
        <f t="shared" si="51"/>
        <v>0</v>
      </c>
    </row>
    <row r="414" spans="1:8" outlineLevel="3" x14ac:dyDescent="0.3">
      <c r="A414" s="158"/>
      <c r="B414" s="178" t="s">
        <v>971</v>
      </c>
      <c r="C414" s="104" t="s">
        <v>593</v>
      </c>
      <c r="D414" s="227" t="s">
        <v>13</v>
      </c>
      <c r="E414" s="227">
        <v>1</v>
      </c>
      <c r="F414" s="223">
        <v>0</v>
      </c>
      <c r="G414" s="223">
        <f t="shared" si="51"/>
        <v>0</v>
      </c>
    </row>
    <row r="415" spans="1:8" outlineLevel="3" x14ac:dyDescent="0.3">
      <c r="A415" s="158"/>
      <c r="B415" s="178" t="s">
        <v>972</v>
      </c>
      <c r="C415" s="104" t="s">
        <v>622</v>
      </c>
      <c r="D415" s="227" t="s">
        <v>13</v>
      </c>
      <c r="E415" s="227">
        <v>1</v>
      </c>
      <c r="F415" s="223">
        <v>0</v>
      </c>
      <c r="G415" s="223">
        <f t="shared" si="51"/>
        <v>0</v>
      </c>
    </row>
    <row r="416" spans="1:8" outlineLevel="3" x14ac:dyDescent="0.3">
      <c r="A416" s="158"/>
      <c r="B416" s="178" t="s">
        <v>973</v>
      </c>
      <c r="C416" s="104" t="s">
        <v>623</v>
      </c>
      <c r="D416" s="227" t="s">
        <v>13</v>
      </c>
      <c r="E416" s="227">
        <v>1</v>
      </c>
      <c r="F416" s="223">
        <v>0</v>
      </c>
      <c r="G416" s="223">
        <f t="shared" si="51"/>
        <v>0</v>
      </c>
    </row>
    <row r="417" spans="1:8" outlineLevel="3" x14ac:dyDescent="0.3">
      <c r="A417" s="158"/>
      <c r="B417" s="178" t="s">
        <v>974</v>
      </c>
      <c r="C417" s="104" t="s">
        <v>624</v>
      </c>
      <c r="D417" s="227" t="s">
        <v>13</v>
      </c>
      <c r="E417" s="227">
        <v>1</v>
      </c>
      <c r="F417" s="223">
        <v>0</v>
      </c>
      <c r="G417" s="223">
        <f t="shared" si="51"/>
        <v>0</v>
      </c>
    </row>
    <row r="418" spans="1:8" outlineLevel="3" x14ac:dyDescent="0.3">
      <c r="A418" s="158"/>
      <c r="B418" s="178" t="s">
        <v>975</v>
      </c>
      <c r="C418" s="104" t="s">
        <v>792</v>
      </c>
      <c r="D418" s="227" t="s">
        <v>13</v>
      </c>
      <c r="E418" s="227">
        <v>1</v>
      </c>
      <c r="F418" s="223">
        <v>0</v>
      </c>
      <c r="G418" s="223">
        <f t="shared" ref="G418:G419" si="52">F418*E418</f>
        <v>0</v>
      </c>
    </row>
    <row r="419" spans="1:8" ht="26.4" outlineLevel="3" x14ac:dyDescent="0.3">
      <c r="A419" s="158"/>
      <c r="B419" s="178" t="s">
        <v>976</v>
      </c>
      <c r="C419" s="104" t="s">
        <v>887</v>
      </c>
      <c r="D419" s="227" t="s">
        <v>13</v>
      </c>
      <c r="E419" s="227">
        <v>1</v>
      </c>
      <c r="F419" s="223">
        <v>0</v>
      </c>
      <c r="G419" s="223">
        <f t="shared" si="52"/>
        <v>0</v>
      </c>
    </row>
    <row r="420" spans="1:8" s="183" customFormat="1" ht="15" customHeight="1" outlineLevel="2" x14ac:dyDescent="0.3">
      <c r="A420" s="174"/>
      <c r="B420" s="188" t="str">
        <f>$B$401&amp;"."&amp;TEXT(ROWS(B$1:$B3),"0")&amp;"*"</f>
        <v>1.9.7.3*</v>
      </c>
      <c r="C420" s="165" t="s">
        <v>873</v>
      </c>
      <c r="D420" s="191" t="s">
        <v>742</v>
      </c>
      <c r="E420" s="193">
        <v>1</v>
      </c>
      <c r="F420" s="290">
        <f>SUM(G421:G430)</f>
        <v>0</v>
      </c>
      <c r="G420" s="291"/>
      <c r="H420" s="168"/>
    </row>
    <row r="421" spans="1:8" outlineLevel="2" x14ac:dyDescent="0.3">
      <c r="A421" s="158"/>
      <c r="B421" s="178" t="s">
        <v>958</v>
      </c>
      <c r="C421" s="104" t="s">
        <v>583</v>
      </c>
      <c r="D421" s="227" t="s">
        <v>13</v>
      </c>
      <c r="E421" s="227">
        <v>1</v>
      </c>
      <c r="F421" s="223">
        <v>0</v>
      </c>
      <c r="G421" s="223">
        <f t="shared" ref="G421:G429" si="53">F421*E421</f>
        <v>0</v>
      </c>
    </row>
    <row r="422" spans="1:8" outlineLevel="2" x14ac:dyDescent="0.3">
      <c r="A422" s="158"/>
      <c r="B422" s="178" t="s">
        <v>959</v>
      </c>
      <c r="C422" s="104" t="s">
        <v>585</v>
      </c>
      <c r="D422" s="227" t="s">
        <v>13</v>
      </c>
      <c r="E422" s="227">
        <v>1</v>
      </c>
      <c r="F422" s="223">
        <v>0</v>
      </c>
      <c r="G422" s="223">
        <f t="shared" si="53"/>
        <v>0</v>
      </c>
    </row>
    <row r="423" spans="1:8" outlineLevel="2" x14ac:dyDescent="0.3">
      <c r="A423" s="158"/>
      <c r="B423" s="178" t="s">
        <v>960</v>
      </c>
      <c r="C423" s="104" t="s">
        <v>588</v>
      </c>
      <c r="D423" s="227" t="s">
        <v>13</v>
      </c>
      <c r="E423" s="227">
        <v>1</v>
      </c>
      <c r="F423" s="223">
        <v>0</v>
      </c>
      <c r="G423" s="223">
        <f t="shared" si="53"/>
        <v>0</v>
      </c>
    </row>
    <row r="424" spans="1:8" outlineLevel="2" x14ac:dyDescent="0.3">
      <c r="A424" s="158"/>
      <c r="B424" s="178" t="s">
        <v>961</v>
      </c>
      <c r="C424" s="104" t="s">
        <v>589</v>
      </c>
      <c r="D424" s="227" t="s">
        <v>13</v>
      </c>
      <c r="E424" s="227">
        <v>1</v>
      </c>
      <c r="F424" s="223">
        <v>0</v>
      </c>
      <c r="G424" s="223">
        <f t="shared" si="53"/>
        <v>0</v>
      </c>
    </row>
    <row r="425" spans="1:8" outlineLevel="2" x14ac:dyDescent="0.3">
      <c r="A425" s="158"/>
      <c r="B425" s="178" t="s">
        <v>962</v>
      </c>
      <c r="C425" s="104" t="s">
        <v>590</v>
      </c>
      <c r="D425" s="227" t="s">
        <v>13</v>
      </c>
      <c r="E425" s="227">
        <v>1</v>
      </c>
      <c r="F425" s="223">
        <v>0</v>
      </c>
      <c r="G425" s="223">
        <f t="shared" si="53"/>
        <v>0</v>
      </c>
    </row>
    <row r="426" spans="1:8" s="169" customFormat="1" outlineLevel="2" x14ac:dyDescent="0.3">
      <c r="A426" s="158"/>
      <c r="B426" s="178" t="s">
        <v>963</v>
      </c>
      <c r="C426" s="104" t="s">
        <v>586</v>
      </c>
      <c r="D426" s="227" t="s">
        <v>13</v>
      </c>
      <c r="E426" s="227">
        <v>1</v>
      </c>
      <c r="F426" s="223">
        <v>0</v>
      </c>
      <c r="G426" s="223">
        <f t="shared" si="53"/>
        <v>0</v>
      </c>
    </row>
    <row r="427" spans="1:8" outlineLevel="2" x14ac:dyDescent="0.3">
      <c r="A427" s="158"/>
      <c r="B427" s="178" t="s">
        <v>964</v>
      </c>
      <c r="C427" s="104" t="s">
        <v>625</v>
      </c>
      <c r="D427" s="227" t="s">
        <v>13</v>
      </c>
      <c r="E427" s="227">
        <v>1</v>
      </c>
      <c r="F427" s="223">
        <v>0</v>
      </c>
      <c r="G427" s="223">
        <f t="shared" si="53"/>
        <v>0</v>
      </c>
    </row>
    <row r="428" spans="1:8" outlineLevel="2" x14ac:dyDescent="0.3">
      <c r="A428" s="158"/>
      <c r="B428" s="178" t="s">
        <v>965</v>
      </c>
      <c r="C428" s="104" t="s">
        <v>790</v>
      </c>
      <c r="D428" s="227" t="s">
        <v>13</v>
      </c>
      <c r="E428" s="227">
        <v>1</v>
      </c>
      <c r="F428" s="223">
        <v>0</v>
      </c>
      <c r="G428" s="223">
        <f t="shared" si="53"/>
        <v>0</v>
      </c>
    </row>
    <row r="429" spans="1:8" outlineLevel="2" x14ac:dyDescent="0.3">
      <c r="A429" s="158"/>
      <c r="B429" s="178" t="s">
        <v>966</v>
      </c>
      <c r="C429" s="104" t="s">
        <v>791</v>
      </c>
      <c r="D429" s="227" t="s">
        <v>13</v>
      </c>
      <c r="E429" s="227">
        <v>1</v>
      </c>
      <c r="F429" s="223">
        <v>0</v>
      </c>
      <c r="G429" s="223">
        <f t="shared" si="53"/>
        <v>0</v>
      </c>
    </row>
    <row r="430" spans="1:8" ht="26.4" outlineLevel="2" x14ac:dyDescent="0.3">
      <c r="A430" s="158"/>
      <c r="B430" s="178" t="s">
        <v>967</v>
      </c>
      <c r="C430" s="104" t="s">
        <v>886</v>
      </c>
      <c r="D430" s="227" t="s">
        <v>13</v>
      </c>
      <c r="E430" s="227">
        <v>1</v>
      </c>
      <c r="F430" s="223">
        <v>0</v>
      </c>
      <c r="G430" s="223">
        <f t="shared" ref="G430" si="54">F430*E430</f>
        <v>0</v>
      </c>
    </row>
    <row r="431" spans="1:8" ht="16.2" outlineLevel="1" x14ac:dyDescent="0.3">
      <c r="A431" s="158"/>
      <c r="B431" s="188" t="str">
        <f>$A$317&amp;"."&amp;TEXT(ROWS(B$1:$B8),"0")</f>
        <v>1.9.8</v>
      </c>
      <c r="C431" s="165" t="s">
        <v>717</v>
      </c>
      <c r="D431" s="191" t="s">
        <v>742</v>
      </c>
      <c r="E431" s="193">
        <v>3</v>
      </c>
      <c r="F431" s="290">
        <f>F432+F440+F450</f>
        <v>0</v>
      </c>
      <c r="G431" s="291"/>
    </row>
    <row r="432" spans="1:8" s="183" customFormat="1" ht="15" customHeight="1" outlineLevel="2" x14ac:dyDescent="0.3">
      <c r="A432" s="174"/>
      <c r="B432" s="188" t="str">
        <f>$B$431&amp;"."&amp;TEXT(ROWS(B$1:$B1),"0")&amp;"*"</f>
        <v>1.9.8.1*</v>
      </c>
      <c r="C432" s="165" t="s">
        <v>871</v>
      </c>
      <c r="D432" s="191" t="s">
        <v>742</v>
      </c>
      <c r="E432" s="193">
        <v>1</v>
      </c>
      <c r="F432" s="290">
        <f>SUM(G433:G439)</f>
        <v>0</v>
      </c>
      <c r="G432" s="291"/>
      <c r="H432" s="168"/>
    </row>
    <row r="433" spans="1:8" outlineLevel="3" x14ac:dyDescent="0.3">
      <c r="A433" s="158"/>
      <c r="B433" s="178" t="s">
        <v>984</v>
      </c>
      <c r="C433" s="104" t="s">
        <v>655</v>
      </c>
      <c r="D433" s="227" t="s">
        <v>13</v>
      </c>
      <c r="E433" s="227">
        <v>1</v>
      </c>
      <c r="F433" s="223">
        <v>0</v>
      </c>
      <c r="G433" s="223">
        <f t="shared" ref="G433:G439" si="55">F433*E433</f>
        <v>0</v>
      </c>
    </row>
    <row r="434" spans="1:8" outlineLevel="3" x14ac:dyDescent="0.3">
      <c r="A434" s="158"/>
      <c r="B434" s="178" t="s">
        <v>985</v>
      </c>
      <c r="C434" s="104" t="s">
        <v>656</v>
      </c>
      <c r="D434" s="227" t="s">
        <v>13</v>
      </c>
      <c r="E434" s="227">
        <v>1</v>
      </c>
      <c r="F434" s="223">
        <v>0</v>
      </c>
      <c r="G434" s="223">
        <f t="shared" si="55"/>
        <v>0</v>
      </c>
    </row>
    <row r="435" spans="1:8" outlineLevel="3" x14ac:dyDescent="0.3">
      <c r="A435" s="158"/>
      <c r="B435" s="178" t="s">
        <v>986</v>
      </c>
      <c r="C435" s="104" t="s">
        <v>684</v>
      </c>
      <c r="D435" s="227" t="s">
        <v>13</v>
      </c>
      <c r="E435" s="227">
        <v>1</v>
      </c>
      <c r="F435" s="223">
        <v>0</v>
      </c>
      <c r="G435" s="223">
        <f t="shared" si="55"/>
        <v>0</v>
      </c>
    </row>
    <row r="436" spans="1:8" outlineLevel="3" x14ac:dyDescent="0.3">
      <c r="A436" s="158"/>
      <c r="B436" s="178" t="s">
        <v>987</v>
      </c>
      <c r="C436" s="104" t="s">
        <v>685</v>
      </c>
      <c r="D436" s="227" t="s">
        <v>13</v>
      </c>
      <c r="E436" s="227">
        <v>1</v>
      </c>
      <c r="F436" s="223">
        <v>0</v>
      </c>
      <c r="G436" s="223">
        <f t="shared" si="55"/>
        <v>0</v>
      </c>
    </row>
    <row r="437" spans="1:8" outlineLevel="3" x14ac:dyDescent="0.3">
      <c r="A437" s="158"/>
      <c r="B437" s="178" t="s">
        <v>988</v>
      </c>
      <c r="C437" s="104" t="s">
        <v>686</v>
      </c>
      <c r="D437" s="227" t="s">
        <v>13</v>
      </c>
      <c r="E437" s="227">
        <v>1</v>
      </c>
      <c r="F437" s="223">
        <v>0</v>
      </c>
      <c r="G437" s="223">
        <f t="shared" si="55"/>
        <v>0</v>
      </c>
    </row>
    <row r="438" spans="1:8" outlineLevel="3" x14ac:dyDescent="0.3">
      <c r="A438" s="158"/>
      <c r="B438" s="178" t="s">
        <v>989</v>
      </c>
      <c r="C438" s="104" t="s">
        <v>687</v>
      </c>
      <c r="D438" s="227" t="s">
        <v>13</v>
      </c>
      <c r="E438" s="227">
        <v>1</v>
      </c>
      <c r="F438" s="223">
        <v>0</v>
      </c>
      <c r="G438" s="223">
        <f t="shared" si="55"/>
        <v>0</v>
      </c>
    </row>
    <row r="439" spans="1:8" s="172" customFormat="1" ht="26.4" outlineLevel="3" x14ac:dyDescent="0.3">
      <c r="A439" s="158"/>
      <c r="B439" s="178" t="s">
        <v>990</v>
      </c>
      <c r="C439" s="104" t="s">
        <v>890</v>
      </c>
      <c r="D439" s="227" t="s">
        <v>13</v>
      </c>
      <c r="E439" s="227">
        <v>1</v>
      </c>
      <c r="F439" s="223">
        <v>0</v>
      </c>
      <c r="G439" s="223">
        <f t="shared" si="55"/>
        <v>0</v>
      </c>
    </row>
    <row r="440" spans="1:8" s="183" customFormat="1" ht="15" customHeight="1" outlineLevel="2" x14ac:dyDescent="0.3">
      <c r="A440" s="174"/>
      <c r="B440" s="188" t="str">
        <f>$B$431&amp;"."&amp;TEXT(ROWS(B$1:$B2),"0")&amp;"*"</f>
        <v>1.9.8.2*</v>
      </c>
      <c r="C440" s="165" t="s">
        <v>872</v>
      </c>
      <c r="D440" s="191" t="s">
        <v>742</v>
      </c>
      <c r="E440" s="193">
        <v>1</v>
      </c>
      <c r="F440" s="290">
        <f>SUM(G441:G449)</f>
        <v>0</v>
      </c>
      <c r="G440" s="291"/>
      <c r="H440" s="168"/>
    </row>
    <row r="441" spans="1:8" s="169" customFormat="1" outlineLevel="3" x14ac:dyDescent="0.3">
      <c r="A441" s="158"/>
      <c r="B441" s="178" t="s">
        <v>991</v>
      </c>
      <c r="C441" s="104" t="s">
        <v>694</v>
      </c>
      <c r="D441" s="227" t="s">
        <v>13</v>
      </c>
      <c r="E441" s="227">
        <v>1</v>
      </c>
      <c r="F441" s="223">
        <v>0</v>
      </c>
      <c r="G441" s="223">
        <f t="shared" ref="G441:G449" si="56">F441*E441</f>
        <v>0</v>
      </c>
    </row>
    <row r="442" spans="1:8" outlineLevel="3" x14ac:dyDescent="0.3">
      <c r="A442" s="158"/>
      <c r="B442" s="178" t="s">
        <v>992</v>
      </c>
      <c r="C442" s="104" t="s">
        <v>695</v>
      </c>
      <c r="D442" s="227" t="s">
        <v>13</v>
      </c>
      <c r="E442" s="227">
        <v>1</v>
      </c>
      <c r="F442" s="223">
        <v>0</v>
      </c>
      <c r="G442" s="223">
        <f t="shared" si="56"/>
        <v>0</v>
      </c>
    </row>
    <row r="443" spans="1:8" outlineLevel="3" x14ac:dyDescent="0.3">
      <c r="A443" s="158"/>
      <c r="B443" s="178" t="s">
        <v>993</v>
      </c>
      <c r="C443" s="104" t="s">
        <v>696</v>
      </c>
      <c r="D443" s="227" t="s">
        <v>13</v>
      </c>
      <c r="E443" s="227">
        <v>1</v>
      </c>
      <c r="F443" s="223">
        <v>0</v>
      </c>
      <c r="G443" s="223">
        <f t="shared" si="56"/>
        <v>0</v>
      </c>
    </row>
    <row r="444" spans="1:8" outlineLevel="3" x14ac:dyDescent="0.3">
      <c r="A444" s="158"/>
      <c r="B444" s="178" t="s">
        <v>994</v>
      </c>
      <c r="C444" s="104" t="s">
        <v>697</v>
      </c>
      <c r="D444" s="227" t="s">
        <v>13</v>
      </c>
      <c r="E444" s="227">
        <v>1</v>
      </c>
      <c r="F444" s="223">
        <v>0</v>
      </c>
      <c r="G444" s="223">
        <f t="shared" si="56"/>
        <v>0</v>
      </c>
    </row>
    <row r="445" spans="1:8" s="169" customFormat="1" outlineLevel="3" x14ac:dyDescent="0.3">
      <c r="A445" s="158"/>
      <c r="B445" s="178" t="s">
        <v>995</v>
      </c>
      <c r="C445" s="104" t="s">
        <v>698</v>
      </c>
      <c r="D445" s="227" t="s">
        <v>13</v>
      </c>
      <c r="E445" s="227">
        <v>1</v>
      </c>
      <c r="F445" s="223">
        <v>0</v>
      </c>
      <c r="G445" s="223">
        <f t="shared" si="56"/>
        <v>0</v>
      </c>
    </row>
    <row r="446" spans="1:8" s="169" customFormat="1" outlineLevel="3" x14ac:dyDescent="0.3">
      <c r="A446" s="158"/>
      <c r="B446" s="178" t="s">
        <v>996</v>
      </c>
      <c r="C446" s="104" t="s">
        <v>699</v>
      </c>
      <c r="D446" s="227" t="s">
        <v>13</v>
      </c>
      <c r="E446" s="227">
        <v>1</v>
      </c>
      <c r="F446" s="223">
        <v>0</v>
      </c>
      <c r="G446" s="223">
        <f t="shared" si="56"/>
        <v>0</v>
      </c>
    </row>
    <row r="447" spans="1:8" s="169" customFormat="1" outlineLevel="3" x14ac:dyDescent="0.3">
      <c r="A447" s="158"/>
      <c r="B447" s="178" t="s">
        <v>997</v>
      </c>
      <c r="C447" s="104" t="s">
        <v>700</v>
      </c>
      <c r="D447" s="227" t="s">
        <v>13</v>
      </c>
      <c r="E447" s="227">
        <v>1</v>
      </c>
      <c r="F447" s="223">
        <v>0</v>
      </c>
      <c r="G447" s="223">
        <f t="shared" si="56"/>
        <v>0</v>
      </c>
    </row>
    <row r="448" spans="1:8" s="169" customFormat="1" outlineLevel="3" x14ac:dyDescent="0.3">
      <c r="A448" s="158"/>
      <c r="B448" s="178" t="s">
        <v>998</v>
      </c>
      <c r="C448" s="104" t="s">
        <v>795</v>
      </c>
      <c r="D448" s="227" t="s">
        <v>13</v>
      </c>
      <c r="E448" s="227">
        <v>1</v>
      </c>
      <c r="F448" s="223">
        <v>0</v>
      </c>
      <c r="G448" s="223">
        <f t="shared" si="56"/>
        <v>0</v>
      </c>
    </row>
    <row r="449" spans="1:8" s="172" customFormat="1" ht="26.4" outlineLevel="3" x14ac:dyDescent="0.3">
      <c r="A449" s="158"/>
      <c r="B449" s="178" t="s">
        <v>999</v>
      </c>
      <c r="C449" s="104" t="s">
        <v>891</v>
      </c>
      <c r="D449" s="227" t="s">
        <v>13</v>
      </c>
      <c r="E449" s="227">
        <v>1</v>
      </c>
      <c r="F449" s="223">
        <v>0</v>
      </c>
      <c r="G449" s="223">
        <f t="shared" si="56"/>
        <v>0</v>
      </c>
    </row>
    <row r="450" spans="1:8" s="183" customFormat="1" ht="15" customHeight="1" outlineLevel="2" x14ac:dyDescent="0.3">
      <c r="A450" s="174"/>
      <c r="B450" s="188" t="str">
        <f>$B$431&amp;"."&amp;TEXT(ROWS(B$1:$B3),"0")&amp;"*"</f>
        <v>1.9.8.3*</v>
      </c>
      <c r="C450" s="165" t="s">
        <v>873</v>
      </c>
      <c r="D450" s="191" t="s">
        <v>742</v>
      </c>
      <c r="E450" s="193">
        <v>1</v>
      </c>
      <c r="F450" s="290">
        <f>SUM(G451:G460)</f>
        <v>0</v>
      </c>
      <c r="G450" s="291"/>
      <c r="H450" s="168"/>
    </row>
    <row r="451" spans="1:8" outlineLevel="2" x14ac:dyDescent="0.3">
      <c r="A451" s="158"/>
      <c r="B451" s="178" t="s">
        <v>1000</v>
      </c>
      <c r="C451" s="104" t="s">
        <v>688</v>
      </c>
      <c r="D451" s="227" t="s">
        <v>13</v>
      </c>
      <c r="E451" s="227">
        <v>1</v>
      </c>
      <c r="F451" s="223">
        <v>0</v>
      </c>
      <c r="G451" s="223">
        <f t="shared" ref="G451:G460" si="57">F451*E451</f>
        <v>0</v>
      </c>
    </row>
    <row r="452" spans="1:8" outlineLevel="2" x14ac:dyDescent="0.3">
      <c r="A452" s="158"/>
      <c r="B452" s="178" t="s">
        <v>1001</v>
      </c>
      <c r="C452" s="104" t="s">
        <v>689</v>
      </c>
      <c r="D452" s="227" t="s">
        <v>13</v>
      </c>
      <c r="E452" s="227">
        <v>1</v>
      </c>
      <c r="F452" s="223">
        <v>0</v>
      </c>
      <c r="G452" s="223">
        <f t="shared" si="57"/>
        <v>0</v>
      </c>
    </row>
    <row r="453" spans="1:8" outlineLevel="2" x14ac:dyDescent="0.3">
      <c r="A453" s="158"/>
      <c r="B453" s="178" t="s">
        <v>1002</v>
      </c>
      <c r="C453" s="104" t="s">
        <v>690</v>
      </c>
      <c r="D453" s="227" t="s">
        <v>13</v>
      </c>
      <c r="E453" s="227">
        <v>1</v>
      </c>
      <c r="F453" s="223">
        <v>0</v>
      </c>
      <c r="G453" s="223">
        <f t="shared" si="57"/>
        <v>0</v>
      </c>
    </row>
    <row r="454" spans="1:8" outlineLevel="2" x14ac:dyDescent="0.3">
      <c r="A454" s="158"/>
      <c r="B454" s="178" t="s">
        <v>1003</v>
      </c>
      <c r="C454" s="104" t="s">
        <v>691</v>
      </c>
      <c r="D454" s="227" t="s">
        <v>13</v>
      </c>
      <c r="E454" s="227">
        <v>1</v>
      </c>
      <c r="F454" s="223">
        <v>0</v>
      </c>
      <c r="G454" s="223">
        <f t="shared" si="57"/>
        <v>0</v>
      </c>
    </row>
    <row r="455" spans="1:8" outlineLevel="2" x14ac:dyDescent="0.3">
      <c r="A455" s="158"/>
      <c r="B455" s="178" t="s">
        <v>1004</v>
      </c>
      <c r="C455" s="104" t="s">
        <v>692</v>
      </c>
      <c r="D455" s="227" t="s">
        <v>13</v>
      </c>
      <c r="E455" s="227">
        <v>1</v>
      </c>
      <c r="F455" s="223">
        <v>0</v>
      </c>
      <c r="G455" s="223">
        <f t="shared" si="57"/>
        <v>0</v>
      </c>
    </row>
    <row r="456" spans="1:8" outlineLevel="2" x14ac:dyDescent="0.3">
      <c r="A456" s="158"/>
      <c r="B456" s="178" t="s">
        <v>1005</v>
      </c>
      <c r="C456" s="104" t="s">
        <v>693</v>
      </c>
      <c r="D456" s="227" t="s">
        <v>13</v>
      </c>
      <c r="E456" s="227">
        <v>1</v>
      </c>
      <c r="F456" s="223">
        <v>0</v>
      </c>
      <c r="G456" s="223">
        <f t="shared" si="57"/>
        <v>0</v>
      </c>
    </row>
    <row r="457" spans="1:8" s="169" customFormat="1" outlineLevel="2" x14ac:dyDescent="0.3">
      <c r="A457" s="158"/>
      <c r="B457" s="178" t="s">
        <v>1006</v>
      </c>
      <c r="C457" s="104" t="s">
        <v>701</v>
      </c>
      <c r="D457" s="227" t="s">
        <v>13</v>
      </c>
      <c r="E457" s="227">
        <v>1</v>
      </c>
      <c r="F457" s="223">
        <v>0</v>
      </c>
      <c r="G457" s="223">
        <f t="shared" si="57"/>
        <v>0</v>
      </c>
    </row>
    <row r="458" spans="1:8" s="169" customFormat="1" outlineLevel="2" x14ac:dyDescent="0.3">
      <c r="A458" s="158"/>
      <c r="B458" s="178" t="s">
        <v>1007</v>
      </c>
      <c r="C458" s="104" t="s">
        <v>793</v>
      </c>
      <c r="D458" s="227" t="s">
        <v>13</v>
      </c>
      <c r="E458" s="227">
        <v>1</v>
      </c>
      <c r="F458" s="223">
        <v>0</v>
      </c>
      <c r="G458" s="223">
        <f t="shared" si="57"/>
        <v>0</v>
      </c>
    </row>
    <row r="459" spans="1:8" s="169" customFormat="1" outlineLevel="2" x14ac:dyDescent="0.3">
      <c r="A459" s="158"/>
      <c r="B459" s="178" t="s">
        <v>1008</v>
      </c>
      <c r="C459" s="104" t="s">
        <v>794</v>
      </c>
      <c r="D459" s="227" t="s">
        <v>13</v>
      </c>
      <c r="E459" s="227">
        <v>1</v>
      </c>
      <c r="F459" s="223">
        <v>0</v>
      </c>
      <c r="G459" s="223">
        <f t="shared" si="57"/>
        <v>0</v>
      </c>
    </row>
    <row r="460" spans="1:8" s="172" customFormat="1" ht="26.4" outlineLevel="2" x14ac:dyDescent="0.3">
      <c r="A460" s="158"/>
      <c r="B460" s="178" t="s">
        <v>1009</v>
      </c>
      <c r="C460" s="104" t="s">
        <v>889</v>
      </c>
      <c r="D460" s="227" t="s">
        <v>13</v>
      </c>
      <c r="E460" s="227">
        <v>1</v>
      </c>
      <c r="F460" s="223">
        <v>0</v>
      </c>
      <c r="G460" s="223">
        <f t="shared" si="57"/>
        <v>0</v>
      </c>
    </row>
    <row r="461" spans="1:8" s="172" customFormat="1" ht="16.2" outlineLevel="1" x14ac:dyDescent="0.3">
      <c r="A461" s="158"/>
      <c r="B461" s="188" t="str">
        <f>$A$317&amp;"."&amp;TEXT(ROWS(B$1:$B9),"0")</f>
        <v>1.9.9</v>
      </c>
      <c r="C461" s="165" t="s">
        <v>718</v>
      </c>
      <c r="D461" s="191" t="s">
        <v>742</v>
      </c>
      <c r="E461" s="193">
        <v>3</v>
      </c>
      <c r="F461" s="290">
        <f>F462+F468+F478</f>
        <v>0</v>
      </c>
      <c r="G461" s="291"/>
    </row>
    <row r="462" spans="1:8" s="183" customFormat="1" ht="15" customHeight="1" outlineLevel="2" x14ac:dyDescent="0.3">
      <c r="A462" s="174"/>
      <c r="B462" s="188" t="str">
        <f>$B$461&amp;"."&amp;TEXT(ROWS(B$1:$B1),"0")&amp;"*"</f>
        <v>1.9.9.1*</v>
      </c>
      <c r="C462" s="165" t="s">
        <v>871</v>
      </c>
      <c r="D462" s="191" t="s">
        <v>742</v>
      </c>
      <c r="E462" s="193">
        <v>1</v>
      </c>
      <c r="F462" s="290">
        <f>SUM(G463:G467)</f>
        <v>0</v>
      </c>
      <c r="G462" s="291"/>
      <c r="H462" s="168"/>
    </row>
    <row r="463" spans="1:8" s="172" customFormat="1" outlineLevel="3" x14ac:dyDescent="0.3">
      <c r="A463" s="158"/>
      <c r="B463" s="178" t="s">
        <v>1010</v>
      </c>
      <c r="C463" s="104" t="s">
        <v>607</v>
      </c>
      <c r="D463" s="227" t="s">
        <v>13</v>
      </c>
      <c r="E463" s="227">
        <v>1</v>
      </c>
      <c r="F463" s="223">
        <v>0</v>
      </c>
      <c r="G463" s="223">
        <f t="shared" ref="G463:G467" si="58">F463*E463</f>
        <v>0</v>
      </c>
    </row>
    <row r="464" spans="1:8" s="172" customFormat="1" outlineLevel="3" x14ac:dyDescent="0.3">
      <c r="A464" s="158"/>
      <c r="B464" s="178" t="s">
        <v>1011</v>
      </c>
      <c r="C464" s="104" t="s">
        <v>609</v>
      </c>
      <c r="D464" s="227" t="s">
        <v>13</v>
      </c>
      <c r="E464" s="227">
        <v>1</v>
      </c>
      <c r="F464" s="223">
        <v>0</v>
      </c>
      <c r="G464" s="223">
        <f t="shared" si="58"/>
        <v>0</v>
      </c>
    </row>
    <row r="465" spans="1:8" s="172" customFormat="1" outlineLevel="3" x14ac:dyDescent="0.3">
      <c r="A465" s="158"/>
      <c r="B465" s="178" t="s">
        <v>1012</v>
      </c>
      <c r="C465" s="104" t="s">
        <v>611</v>
      </c>
      <c r="D465" s="227" t="s">
        <v>13</v>
      </c>
      <c r="E465" s="227">
        <v>1</v>
      </c>
      <c r="F465" s="223">
        <v>0</v>
      </c>
      <c r="G465" s="223">
        <f t="shared" si="58"/>
        <v>0</v>
      </c>
    </row>
    <row r="466" spans="1:8" s="172" customFormat="1" outlineLevel="3" x14ac:dyDescent="0.3">
      <c r="A466" s="158"/>
      <c r="B466" s="178" t="s">
        <v>1013</v>
      </c>
      <c r="C466" s="104" t="s">
        <v>608</v>
      </c>
      <c r="D466" s="227" t="s">
        <v>13</v>
      </c>
      <c r="E466" s="227">
        <v>1</v>
      </c>
      <c r="F466" s="223">
        <v>0</v>
      </c>
      <c r="G466" s="223">
        <f t="shared" si="58"/>
        <v>0</v>
      </c>
    </row>
    <row r="467" spans="1:8" ht="26.4" outlineLevel="3" x14ac:dyDescent="0.3">
      <c r="A467" s="158"/>
      <c r="B467" s="178" t="s">
        <v>1014</v>
      </c>
      <c r="C467" s="104" t="s">
        <v>893</v>
      </c>
      <c r="D467" s="227" t="s">
        <v>13</v>
      </c>
      <c r="E467" s="227">
        <v>1</v>
      </c>
      <c r="F467" s="223">
        <v>0</v>
      </c>
      <c r="G467" s="223">
        <f t="shared" si="58"/>
        <v>0</v>
      </c>
    </row>
    <row r="468" spans="1:8" s="183" customFormat="1" ht="15" customHeight="1" outlineLevel="2" x14ac:dyDescent="0.3">
      <c r="A468" s="174"/>
      <c r="B468" s="188" t="str">
        <f>$B$461&amp;"."&amp;TEXT(ROWS(B$1:$B2),"0")&amp;"*"</f>
        <v>1.9.9.2*</v>
      </c>
      <c r="C468" s="165" t="s">
        <v>872</v>
      </c>
      <c r="D468" s="191" t="s">
        <v>742</v>
      </c>
      <c r="E468" s="193">
        <v>1</v>
      </c>
      <c r="F468" s="290">
        <f>SUM(G469:G477)</f>
        <v>0</v>
      </c>
      <c r="G468" s="291"/>
      <c r="H468" s="168"/>
    </row>
    <row r="469" spans="1:8" s="170" customFormat="1" outlineLevel="3" x14ac:dyDescent="0.3">
      <c r="A469" s="158"/>
      <c r="B469" s="178" t="s">
        <v>1015</v>
      </c>
      <c r="C469" s="104" t="s">
        <v>614</v>
      </c>
      <c r="D469" s="227" t="s">
        <v>13</v>
      </c>
      <c r="E469" s="227">
        <v>1</v>
      </c>
      <c r="F469" s="223">
        <v>0</v>
      </c>
      <c r="G469" s="223">
        <f t="shared" ref="G469:G477" si="59">F469*E469</f>
        <v>0</v>
      </c>
    </row>
    <row r="470" spans="1:8" s="170" customFormat="1" outlineLevel="3" x14ac:dyDescent="0.3">
      <c r="A470" s="158"/>
      <c r="B470" s="178" t="s">
        <v>1016</v>
      </c>
      <c r="C470" s="104" t="s">
        <v>618</v>
      </c>
      <c r="D470" s="227" t="s">
        <v>13</v>
      </c>
      <c r="E470" s="227">
        <v>1</v>
      </c>
      <c r="F470" s="223">
        <v>0</v>
      </c>
      <c r="G470" s="223">
        <f t="shared" si="59"/>
        <v>0</v>
      </c>
    </row>
    <row r="471" spans="1:8" s="170" customFormat="1" outlineLevel="3" x14ac:dyDescent="0.3">
      <c r="A471" s="158"/>
      <c r="B471" s="178" t="s">
        <v>1017</v>
      </c>
      <c r="C471" s="104" t="s">
        <v>619</v>
      </c>
      <c r="D471" s="227" t="s">
        <v>13</v>
      </c>
      <c r="E471" s="227">
        <v>1</v>
      </c>
      <c r="F471" s="223">
        <v>0</v>
      </c>
      <c r="G471" s="223">
        <f t="shared" si="59"/>
        <v>0</v>
      </c>
    </row>
    <row r="472" spans="1:8" s="170" customFormat="1" outlineLevel="3" x14ac:dyDescent="0.3">
      <c r="A472" s="158"/>
      <c r="B472" s="178" t="s">
        <v>1018</v>
      </c>
      <c r="C472" s="104" t="s">
        <v>620</v>
      </c>
      <c r="D472" s="227" t="s">
        <v>13</v>
      </c>
      <c r="E472" s="227">
        <v>1</v>
      </c>
      <c r="F472" s="223">
        <v>0</v>
      </c>
      <c r="G472" s="223">
        <f t="shared" si="59"/>
        <v>0</v>
      </c>
    </row>
    <row r="473" spans="1:8" s="170" customFormat="1" outlineLevel="3" x14ac:dyDescent="0.3">
      <c r="A473" s="158"/>
      <c r="B473" s="178" t="s">
        <v>1019</v>
      </c>
      <c r="C473" s="104" t="s">
        <v>630</v>
      </c>
      <c r="D473" s="227" t="s">
        <v>13</v>
      </c>
      <c r="E473" s="227">
        <v>1</v>
      </c>
      <c r="F473" s="223">
        <v>0</v>
      </c>
      <c r="G473" s="223">
        <f t="shared" si="59"/>
        <v>0</v>
      </c>
    </row>
    <row r="474" spans="1:8" s="170" customFormat="1" outlineLevel="3" x14ac:dyDescent="0.3">
      <c r="A474" s="158"/>
      <c r="B474" s="178" t="s">
        <v>1020</v>
      </c>
      <c r="C474" s="104" t="s">
        <v>631</v>
      </c>
      <c r="D474" s="227" t="s">
        <v>13</v>
      </c>
      <c r="E474" s="227">
        <v>1</v>
      </c>
      <c r="F474" s="223">
        <v>0</v>
      </c>
      <c r="G474" s="223">
        <f t="shared" si="59"/>
        <v>0</v>
      </c>
    </row>
    <row r="475" spans="1:8" s="170" customFormat="1" outlineLevel="3" x14ac:dyDescent="0.3">
      <c r="A475" s="158"/>
      <c r="B475" s="178" t="s">
        <v>1021</v>
      </c>
      <c r="C475" s="104" t="s">
        <v>632</v>
      </c>
      <c r="D475" s="227" t="s">
        <v>13</v>
      </c>
      <c r="E475" s="227">
        <v>1</v>
      </c>
      <c r="F475" s="223">
        <v>0</v>
      </c>
      <c r="G475" s="223">
        <f t="shared" si="59"/>
        <v>0</v>
      </c>
    </row>
    <row r="476" spans="1:8" s="170" customFormat="1" outlineLevel="3" x14ac:dyDescent="0.3">
      <c r="A476" s="158"/>
      <c r="B476" s="178" t="s">
        <v>1022</v>
      </c>
      <c r="C476" s="104" t="s">
        <v>798</v>
      </c>
      <c r="D476" s="227" t="s">
        <v>13</v>
      </c>
      <c r="E476" s="227">
        <v>1</v>
      </c>
      <c r="F476" s="223">
        <v>0</v>
      </c>
      <c r="G476" s="223">
        <f t="shared" si="59"/>
        <v>0</v>
      </c>
    </row>
    <row r="477" spans="1:8" ht="26.4" outlineLevel="3" x14ac:dyDescent="0.3">
      <c r="A477" s="158"/>
      <c r="B477" s="178" t="s">
        <v>1023</v>
      </c>
      <c r="C477" s="104" t="s">
        <v>894</v>
      </c>
      <c r="D477" s="227" t="s">
        <v>13</v>
      </c>
      <c r="E477" s="227">
        <v>1</v>
      </c>
      <c r="F477" s="223">
        <v>0</v>
      </c>
      <c r="G477" s="223">
        <f t="shared" si="59"/>
        <v>0</v>
      </c>
    </row>
    <row r="478" spans="1:8" s="183" customFormat="1" ht="15" customHeight="1" outlineLevel="2" x14ac:dyDescent="0.3">
      <c r="A478" s="174"/>
      <c r="B478" s="188" t="str">
        <f>$B$461&amp;"."&amp;TEXT(ROWS(B$1:$B3),"0")&amp;"*"</f>
        <v>1.9.9.3*</v>
      </c>
      <c r="C478" s="165" t="s">
        <v>873</v>
      </c>
      <c r="D478" s="191" t="s">
        <v>742</v>
      </c>
      <c r="E478" s="193">
        <v>1</v>
      </c>
      <c r="F478" s="290">
        <f>SUM(G479:G488)</f>
        <v>0</v>
      </c>
      <c r="G478" s="291"/>
      <c r="H478" s="168"/>
    </row>
    <row r="479" spans="1:8" s="172" customFormat="1" outlineLevel="2" x14ac:dyDescent="0.3">
      <c r="A479" s="158"/>
      <c r="B479" s="178" t="s">
        <v>1024</v>
      </c>
      <c r="C479" s="104" t="s">
        <v>610</v>
      </c>
      <c r="D479" s="227" t="s">
        <v>13</v>
      </c>
      <c r="E479" s="227">
        <v>1</v>
      </c>
      <c r="F479" s="223">
        <v>0</v>
      </c>
      <c r="G479" s="223">
        <f t="shared" ref="G479:G488" si="60">F479*E479</f>
        <v>0</v>
      </c>
    </row>
    <row r="480" spans="1:8" s="172" customFormat="1" outlineLevel="2" x14ac:dyDescent="0.3">
      <c r="A480" s="158"/>
      <c r="B480" s="178" t="s">
        <v>1025</v>
      </c>
      <c r="C480" s="104" t="s">
        <v>612</v>
      </c>
      <c r="D480" s="227" t="s">
        <v>13</v>
      </c>
      <c r="E480" s="227">
        <v>1</v>
      </c>
      <c r="F480" s="223">
        <v>0</v>
      </c>
      <c r="G480" s="223">
        <f t="shared" si="60"/>
        <v>0</v>
      </c>
    </row>
    <row r="481" spans="1:8" s="168" customFormat="1" outlineLevel="2" x14ac:dyDescent="0.3">
      <c r="A481" s="158"/>
      <c r="B481" s="178" t="s">
        <v>1026</v>
      </c>
      <c r="C481" s="104" t="s">
        <v>615</v>
      </c>
      <c r="D481" s="227" t="s">
        <v>13</v>
      </c>
      <c r="E481" s="227">
        <v>1</v>
      </c>
      <c r="F481" s="223">
        <v>0</v>
      </c>
      <c r="G481" s="223">
        <f t="shared" si="60"/>
        <v>0</v>
      </c>
    </row>
    <row r="482" spans="1:8" s="168" customFormat="1" outlineLevel="2" x14ac:dyDescent="0.3">
      <c r="A482" s="158"/>
      <c r="B482" s="178" t="s">
        <v>1027</v>
      </c>
      <c r="C482" s="104" t="s">
        <v>616</v>
      </c>
      <c r="D482" s="227" t="s">
        <v>13</v>
      </c>
      <c r="E482" s="227">
        <v>1</v>
      </c>
      <c r="F482" s="223">
        <v>0</v>
      </c>
      <c r="G482" s="223">
        <f t="shared" si="60"/>
        <v>0</v>
      </c>
    </row>
    <row r="483" spans="1:8" s="170" customFormat="1" outlineLevel="2" x14ac:dyDescent="0.3">
      <c r="A483" s="158"/>
      <c r="B483" s="178" t="s">
        <v>1028</v>
      </c>
      <c r="C483" s="104" t="s">
        <v>617</v>
      </c>
      <c r="D483" s="227" t="s">
        <v>13</v>
      </c>
      <c r="E483" s="227">
        <v>1</v>
      </c>
      <c r="F483" s="223">
        <v>0</v>
      </c>
      <c r="G483" s="223">
        <f t="shared" si="60"/>
        <v>0</v>
      </c>
    </row>
    <row r="484" spans="1:8" s="170" customFormat="1" outlineLevel="2" x14ac:dyDescent="0.3">
      <c r="A484" s="158"/>
      <c r="B484" s="178" t="s">
        <v>1029</v>
      </c>
      <c r="C484" s="104" t="s">
        <v>613</v>
      </c>
      <c r="D484" s="227" t="s">
        <v>13</v>
      </c>
      <c r="E484" s="227">
        <v>1</v>
      </c>
      <c r="F484" s="223">
        <v>0</v>
      </c>
      <c r="G484" s="223">
        <f t="shared" si="60"/>
        <v>0</v>
      </c>
    </row>
    <row r="485" spans="1:8" s="170" customFormat="1" outlineLevel="2" x14ac:dyDescent="0.3">
      <c r="A485" s="158"/>
      <c r="B485" s="178" t="s">
        <v>1030</v>
      </c>
      <c r="C485" s="104" t="s">
        <v>633</v>
      </c>
      <c r="D485" s="227" t="s">
        <v>13</v>
      </c>
      <c r="E485" s="227">
        <v>1</v>
      </c>
      <c r="F485" s="223">
        <v>0</v>
      </c>
      <c r="G485" s="223">
        <f t="shared" si="60"/>
        <v>0</v>
      </c>
    </row>
    <row r="486" spans="1:8" s="170" customFormat="1" outlineLevel="2" x14ac:dyDescent="0.3">
      <c r="A486" s="158"/>
      <c r="B486" s="178" t="s">
        <v>1031</v>
      </c>
      <c r="C486" s="104" t="s">
        <v>796</v>
      </c>
      <c r="D486" s="227" t="s">
        <v>13</v>
      </c>
      <c r="E486" s="227">
        <v>1</v>
      </c>
      <c r="F486" s="223">
        <v>0</v>
      </c>
      <c r="G486" s="223">
        <f t="shared" si="60"/>
        <v>0</v>
      </c>
    </row>
    <row r="487" spans="1:8" s="170" customFormat="1" outlineLevel="2" x14ac:dyDescent="0.3">
      <c r="A487" s="158"/>
      <c r="B487" s="178" t="s">
        <v>1032</v>
      </c>
      <c r="C487" s="104" t="s">
        <v>797</v>
      </c>
      <c r="D487" s="227" t="s">
        <v>13</v>
      </c>
      <c r="E487" s="227">
        <v>1</v>
      </c>
      <c r="F487" s="223">
        <v>0</v>
      </c>
      <c r="G487" s="223">
        <f t="shared" si="60"/>
        <v>0</v>
      </c>
    </row>
    <row r="488" spans="1:8" ht="26.4" outlineLevel="2" x14ac:dyDescent="0.3">
      <c r="A488" s="158"/>
      <c r="B488" s="178" t="s">
        <v>1033</v>
      </c>
      <c r="C488" s="104" t="s">
        <v>892</v>
      </c>
      <c r="D488" s="227" t="s">
        <v>13</v>
      </c>
      <c r="E488" s="227">
        <v>1</v>
      </c>
      <c r="F488" s="223">
        <v>0</v>
      </c>
      <c r="G488" s="223">
        <f t="shared" si="60"/>
        <v>0</v>
      </c>
    </row>
    <row r="489" spans="1:8" ht="16.2" outlineLevel="1" x14ac:dyDescent="0.3">
      <c r="A489" s="158"/>
      <c r="B489" s="188" t="str">
        <f>$A$317&amp;"."&amp;TEXT(ROWS(B$1:$B10),"0")</f>
        <v>1.9.10</v>
      </c>
      <c r="C489" s="165" t="s">
        <v>719</v>
      </c>
      <c r="D489" s="191" t="s">
        <v>742</v>
      </c>
      <c r="E489" s="193">
        <v>3</v>
      </c>
      <c r="F489" s="290">
        <f>F490+F498+F508</f>
        <v>0</v>
      </c>
      <c r="G489" s="291"/>
    </row>
    <row r="490" spans="1:8" s="183" customFormat="1" ht="15" customHeight="1" outlineLevel="2" x14ac:dyDescent="0.3">
      <c r="A490" s="174"/>
      <c r="B490" s="188" t="str">
        <f>$B$489&amp;"."&amp;TEXT(ROWS(B$1:$B1),"0")&amp;"*"</f>
        <v>1.9.10.1*</v>
      </c>
      <c r="C490" s="165" t="s">
        <v>871</v>
      </c>
      <c r="D490" s="191" t="s">
        <v>742</v>
      </c>
      <c r="E490" s="193">
        <v>1</v>
      </c>
      <c r="F490" s="290">
        <f>SUM(G491:G497)</f>
        <v>0</v>
      </c>
      <c r="G490" s="291"/>
      <c r="H490" s="168"/>
    </row>
    <row r="491" spans="1:8" outlineLevel="3" x14ac:dyDescent="0.3">
      <c r="A491" s="158"/>
      <c r="B491" s="178" t="s">
        <v>1053</v>
      </c>
      <c r="C491" s="104" t="s">
        <v>657</v>
      </c>
      <c r="D491" s="227" t="s">
        <v>13</v>
      </c>
      <c r="E491" s="227">
        <v>1</v>
      </c>
      <c r="F491" s="223">
        <v>0</v>
      </c>
      <c r="G491" s="223">
        <f t="shared" ref="G491:G497" si="61">F491*E491</f>
        <v>0</v>
      </c>
    </row>
    <row r="492" spans="1:8" outlineLevel="3" x14ac:dyDescent="0.3">
      <c r="A492" s="158"/>
      <c r="B492" s="178" t="s">
        <v>1054</v>
      </c>
      <c r="C492" s="104" t="s">
        <v>658</v>
      </c>
      <c r="D492" s="227" t="s">
        <v>13</v>
      </c>
      <c r="E492" s="227">
        <v>1</v>
      </c>
      <c r="F492" s="223">
        <v>0</v>
      </c>
      <c r="G492" s="223">
        <f t="shared" si="61"/>
        <v>0</v>
      </c>
    </row>
    <row r="493" spans="1:8" outlineLevel="3" x14ac:dyDescent="0.3">
      <c r="A493" s="158"/>
      <c r="B493" s="178" t="s">
        <v>1055</v>
      </c>
      <c r="C493" s="104" t="s">
        <v>659</v>
      </c>
      <c r="D493" s="227" t="s">
        <v>13</v>
      </c>
      <c r="E493" s="227">
        <v>1</v>
      </c>
      <c r="F493" s="223">
        <v>0</v>
      </c>
      <c r="G493" s="223">
        <f t="shared" si="61"/>
        <v>0</v>
      </c>
    </row>
    <row r="494" spans="1:8" outlineLevel="3" x14ac:dyDescent="0.3">
      <c r="A494" s="158"/>
      <c r="B494" s="178" t="s">
        <v>1056</v>
      </c>
      <c r="C494" s="104" t="s">
        <v>595</v>
      </c>
      <c r="D494" s="227" t="s">
        <v>13</v>
      </c>
      <c r="E494" s="227">
        <v>1</v>
      </c>
      <c r="F494" s="223">
        <v>0</v>
      </c>
      <c r="G494" s="223">
        <f t="shared" si="61"/>
        <v>0</v>
      </c>
    </row>
    <row r="495" spans="1:8" outlineLevel="3" x14ac:dyDescent="0.3">
      <c r="A495" s="158"/>
      <c r="B495" s="178" t="s">
        <v>1057</v>
      </c>
      <c r="C495" s="104" t="s">
        <v>597</v>
      </c>
      <c r="D495" s="227" t="s">
        <v>13</v>
      </c>
      <c r="E495" s="227">
        <v>1</v>
      </c>
      <c r="F495" s="223">
        <v>0</v>
      </c>
      <c r="G495" s="223">
        <f t="shared" si="61"/>
        <v>0</v>
      </c>
    </row>
    <row r="496" spans="1:8" outlineLevel="3" x14ac:dyDescent="0.3">
      <c r="A496" s="158"/>
      <c r="B496" s="178" t="s">
        <v>1058</v>
      </c>
      <c r="C496" s="104" t="s">
        <v>594</v>
      </c>
      <c r="D496" s="227" t="s">
        <v>13</v>
      </c>
      <c r="E496" s="227">
        <v>1</v>
      </c>
      <c r="F496" s="223">
        <v>0</v>
      </c>
      <c r="G496" s="223">
        <f t="shared" si="61"/>
        <v>0</v>
      </c>
    </row>
    <row r="497" spans="1:8" ht="26.4" outlineLevel="3" x14ac:dyDescent="0.3">
      <c r="A497" s="158"/>
      <c r="B497" s="178" t="s">
        <v>1059</v>
      </c>
      <c r="C497" s="104" t="s">
        <v>896</v>
      </c>
      <c r="D497" s="227" t="s">
        <v>13</v>
      </c>
      <c r="E497" s="227">
        <v>1</v>
      </c>
      <c r="F497" s="223">
        <v>0</v>
      </c>
      <c r="G497" s="223">
        <f t="shared" si="61"/>
        <v>0</v>
      </c>
    </row>
    <row r="498" spans="1:8" s="183" customFormat="1" ht="15" customHeight="1" outlineLevel="2" x14ac:dyDescent="0.3">
      <c r="A498" s="174"/>
      <c r="B498" s="188" t="str">
        <f>$B$489&amp;"."&amp;TEXT(ROWS(B$1:$B2),"0")&amp;"*"</f>
        <v>1.9.10.2*</v>
      </c>
      <c r="C498" s="165" t="s">
        <v>872</v>
      </c>
      <c r="D498" s="191" t="s">
        <v>742</v>
      </c>
      <c r="E498" s="193">
        <v>1</v>
      </c>
      <c r="F498" s="290">
        <f>SUM(G499:G507)</f>
        <v>0</v>
      </c>
      <c r="G498" s="291"/>
      <c r="H498" s="168"/>
    </row>
    <row r="499" spans="1:8" outlineLevel="3" x14ac:dyDescent="0.3">
      <c r="A499" s="158"/>
      <c r="B499" s="178" t="s">
        <v>1044</v>
      </c>
      <c r="C499" s="104" t="s">
        <v>600</v>
      </c>
      <c r="D499" s="227" t="s">
        <v>13</v>
      </c>
      <c r="E499" s="227">
        <v>1</v>
      </c>
      <c r="F499" s="223">
        <v>0</v>
      </c>
      <c r="G499" s="223">
        <f t="shared" ref="G499:G507" si="62">F499*E499</f>
        <v>0</v>
      </c>
    </row>
    <row r="500" spans="1:8" outlineLevel="3" x14ac:dyDescent="0.3">
      <c r="A500" s="158"/>
      <c r="B500" s="178" t="s">
        <v>1045</v>
      </c>
      <c r="C500" s="104" t="s">
        <v>604</v>
      </c>
      <c r="D500" s="227" t="s">
        <v>13</v>
      </c>
      <c r="E500" s="227">
        <v>1</v>
      </c>
      <c r="F500" s="223">
        <v>0</v>
      </c>
      <c r="G500" s="223">
        <f t="shared" si="62"/>
        <v>0</v>
      </c>
    </row>
    <row r="501" spans="1:8" outlineLevel="3" x14ac:dyDescent="0.3">
      <c r="A501" s="158"/>
      <c r="B501" s="178" t="s">
        <v>1046</v>
      </c>
      <c r="C501" s="104" t="s">
        <v>605</v>
      </c>
      <c r="D501" s="227" t="s">
        <v>13</v>
      </c>
      <c r="E501" s="227">
        <v>1</v>
      </c>
      <c r="F501" s="223">
        <v>0</v>
      </c>
      <c r="G501" s="223">
        <f t="shared" si="62"/>
        <v>0</v>
      </c>
    </row>
    <row r="502" spans="1:8" outlineLevel="3" x14ac:dyDescent="0.3">
      <c r="A502" s="158"/>
      <c r="B502" s="178" t="s">
        <v>1047</v>
      </c>
      <c r="C502" s="104" t="s">
        <v>606</v>
      </c>
      <c r="D502" s="227" t="s">
        <v>13</v>
      </c>
      <c r="E502" s="227">
        <v>1</v>
      </c>
      <c r="F502" s="223">
        <v>0</v>
      </c>
      <c r="G502" s="223">
        <f t="shared" si="62"/>
        <v>0</v>
      </c>
    </row>
    <row r="503" spans="1:8" outlineLevel="3" x14ac:dyDescent="0.3">
      <c r="A503" s="158"/>
      <c r="B503" s="178" t="s">
        <v>1048</v>
      </c>
      <c r="C503" s="104" t="s">
        <v>634</v>
      </c>
      <c r="D503" s="227" t="s">
        <v>13</v>
      </c>
      <c r="E503" s="227">
        <v>1</v>
      </c>
      <c r="F503" s="223">
        <v>0</v>
      </c>
      <c r="G503" s="223">
        <f t="shared" si="62"/>
        <v>0</v>
      </c>
    </row>
    <row r="504" spans="1:8" outlineLevel="3" x14ac:dyDescent="0.3">
      <c r="A504" s="158"/>
      <c r="B504" s="178" t="s">
        <v>1049</v>
      </c>
      <c r="C504" s="104" t="s">
        <v>635</v>
      </c>
      <c r="D504" s="227" t="s">
        <v>13</v>
      </c>
      <c r="E504" s="227">
        <v>1</v>
      </c>
      <c r="F504" s="223">
        <v>0</v>
      </c>
      <c r="G504" s="223">
        <f t="shared" si="62"/>
        <v>0</v>
      </c>
    </row>
    <row r="505" spans="1:8" outlineLevel="3" x14ac:dyDescent="0.3">
      <c r="A505" s="158"/>
      <c r="B505" s="178" t="s">
        <v>1050</v>
      </c>
      <c r="C505" s="104" t="s">
        <v>636</v>
      </c>
      <c r="D505" s="227" t="s">
        <v>13</v>
      </c>
      <c r="E505" s="227">
        <v>1</v>
      </c>
      <c r="F505" s="223">
        <v>0</v>
      </c>
      <c r="G505" s="223">
        <f t="shared" si="62"/>
        <v>0</v>
      </c>
    </row>
    <row r="506" spans="1:8" outlineLevel="3" x14ac:dyDescent="0.3">
      <c r="A506" s="158"/>
      <c r="B506" s="178" t="s">
        <v>1051</v>
      </c>
      <c r="C506" s="104" t="s">
        <v>801</v>
      </c>
      <c r="D506" s="227" t="s">
        <v>13</v>
      </c>
      <c r="E506" s="227">
        <v>1</v>
      </c>
      <c r="F506" s="223">
        <v>0</v>
      </c>
      <c r="G506" s="223">
        <f t="shared" si="62"/>
        <v>0</v>
      </c>
    </row>
    <row r="507" spans="1:8" ht="26.4" outlineLevel="3" x14ac:dyDescent="0.3">
      <c r="A507" s="158"/>
      <c r="B507" s="178" t="s">
        <v>1052</v>
      </c>
      <c r="C507" s="104" t="s">
        <v>897</v>
      </c>
      <c r="D507" s="227" t="s">
        <v>13</v>
      </c>
      <c r="E507" s="227">
        <v>1</v>
      </c>
      <c r="F507" s="223">
        <v>0</v>
      </c>
      <c r="G507" s="223">
        <f t="shared" si="62"/>
        <v>0</v>
      </c>
    </row>
    <row r="508" spans="1:8" s="183" customFormat="1" ht="15" customHeight="1" outlineLevel="2" x14ac:dyDescent="0.3">
      <c r="A508" s="174"/>
      <c r="B508" s="188" t="str">
        <f>$B$489&amp;"."&amp;TEXT(ROWS(B$1:$B3),"0")&amp;"*"</f>
        <v>1.9.10.3*</v>
      </c>
      <c r="C508" s="165" t="s">
        <v>873</v>
      </c>
      <c r="D508" s="191" t="s">
        <v>742</v>
      </c>
      <c r="E508" s="193">
        <v>1</v>
      </c>
      <c r="F508" s="290">
        <f>SUM(G509:G518)</f>
        <v>0</v>
      </c>
      <c r="G508" s="291"/>
      <c r="H508" s="168"/>
    </row>
    <row r="509" spans="1:8" outlineLevel="2" x14ac:dyDescent="0.3">
      <c r="A509" s="158"/>
      <c r="B509" s="178" t="s">
        <v>1034</v>
      </c>
      <c r="C509" s="104" t="s">
        <v>596</v>
      </c>
      <c r="D509" s="227" t="s">
        <v>13</v>
      </c>
      <c r="E509" s="226">
        <v>1</v>
      </c>
      <c r="F509" s="223">
        <v>0</v>
      </c>
      <c r="G509" s="223">
        <f t="shared" ref="G509:G518" si="63">F509*E509</f>
        <v>0</v>
      </c>
    </row>
    <row r="510" spans="1:8" outlineLevel="2" x14ac:dyDescent="0.3">
      <c r="A510" s="158"/>
      <c r="B510" s="178" t="s">
        <v>1035</v>
      </c>
      <c r="C510" s="104" t="s">
        <v>598</v>
      </c>
      <c r="D510" s="227" t="s">
        <v>13</v>
      </c>
      <c r="E510" s="226">
        <v>1</v>
      </c>
      <c r="F510" s="223">
        <v>0</v>
      </c>
      <c r="G510" s="223">
        <f t="shared" si="63"/>
        <v>0</v>
      </c>
    </row>
    <row r="511" spans="1:8" outlineLevel="2" x14ac:dyDescent="0.3">
      <c r="A511" s="158"/>
      <c r="B511" s="178" t="s">
        <v>1036</v>
      </c>
      <c r="C511" s="104" t="s">
        <v>601</v>
      </c>
      <c r="D511" s="227" t="s">
        <v>13</v>
      </c>
      <c r="E511" s="226">
        <v>1</v>
      </c>
      <c r="F511" s="223">
        <v>0</v>
      </c>
      <c r="G511" s="223">
        <f t="shared" si="63"/>
        <v>0</v>
      </c>
    </row>
    <row r="512" spans="1:8" outlineLevel="2" x14ac:dyDescent="0.3">
      <c r="A512" s="158"/>
      <c r="B512" s="178" t="s">
        <v>1037</v>
      </c>
      <c r="C512" s="104" t="s">
        <v>602</v>
      </c>
      <c r="D512" s="227" t="s">
        <v>13</v>
      </c>
      <c r="E512" s="226">
        <v>1</v>
      </c>
      <c r="F512" s="223">
        <v>0</v>
      </c>
      <c r="G512" s="223">
        <f t="shared" si="63"/>
        <v>0</v>
      </c>
    </row>
    <row r="513" spans="1:7" outlineLevel="2" x14ac:dyDescent="0.3">
      <c r="A513" s="158"/>
      <c r="B513" s="178" t="s">
        <v>1038</v>
      </c>
      <c r="C513" s="104" t="s">
        <v>603</v>
      </c>
      <c r="D513" s="227" t="s">
        <v>13</v>
      </c>
      <c r="E513" s="226">
        <v>1</v>
      </c>
      <c r="F513" s="223">
        <v>0</v>
      </c>
      <c r="G513" s="223">
        <f t="shared" si="63"/>
        <v>0</v>
      </c>
    </row>
    <row r="514" spans="1:7" outlineLevel="2" x14ac:dyDescent="0.3">
      <c r="A514" s="158"/>
      <c r="B514" s="178" t="s">
        <v>1039</v>
      </c>
      <c r="C514" s="104" t="s">
        <v>599</v>
      </c>
      <c r="D514" s="227" t="s">
        <v>13</v>
      </c>
      <c r="E514" s="226">
        <v>1</v>
      </c>
      <c r="F514" s="223">
        <v>0</v>
      </c>
      <c r="G514" s="223">
        <f t="shared" si="63"/>
        <v>0</v>
      </c>
    </row>
    <row r="515" spans="1:7" outlineLevel="2" x14ac:dyDescent="0.3">
      <c r="A515" s="158"/>
      <c r="B515" s="178" t="s">
        <v>1040</v>
      </c>
      <c r="C515" s="104" t="s">
        <v>637</v>
      </c>
      <c r="D515" s="227" t="s">
        <v>13</v>
      </c>
      <c r="E515" s="226">
        <v>1</v>
      </c>
      <c r="F515" s="223">
        <v>0</v>
      </c>
      <c r="G515" s="223">
        <f t="shared" si="63"/>
        <v>0</v>
      </c>
    </row>
    <row r="516" spans="1:7" outlineLevel="2" x14ac:dyDescent="0.3">
      <c r="A516" s="158"/>
      <c r="B516" s="178" t="s">
        <v>1041</v>
      </c>
      <c r="C516" s="104" t="s">
        <v>799</v>
      </c>
      <c r="D516" s="227" t="s">
        <v>13</v>
      </c>
      <c r="E516" s="226">
        <v>1</v>
      </c>
      <c r="F516" s="223">
        <v>0</v>
      </c>
      <c r="G516" s="223">
        <f t="shared" si="63"/>
        <v>0</v>
      </c>
    </row>
    <row r="517" spans="1:7" outlineLevel="2" x14ac:dyDescent="0.3">
      <c r="A517" s="158"/>
      <c r="B517" s="178" t="s">
        <v>1042</v>
      </c>
      <c r="C517" s="104" t="s">
        <v>800</v>
      </c>
      <c r="D517" s="227" t="s">
        <v>13</v>
      </c>
      <c r="E517" s="226">
        <v>1</v>
      </c>
      <c r="F517" s="223">
        <v>0</v>
      </c>
      <c r="G517" s="223">
        <f t="shared" si="63"/>
        <v>0</v>
      </c>
    </row>
    <row r="518" spans="1:7" ht="26.4" outlineLevel="2" x14ac:dyDescent="0.3">
      <c r="A518" s="158"/>
      <c r="B518" s="178" t="s">
        <v>1043</v>
      </c>
      <c r="C518" s="104" t="s">
        <v>895</v>
      </c>
      <c r="D518" s="227" t="s">
        <v>13</v>
      </c>
      <c r="E518" s="226">
        <v>1</v>
      </c>
      <c r="F518" s="223">
        <v>0</v>
      </c>
      <c r="G518" s="223">
        <f t="shared" si="63"/>
        <v>0</v>
      </c>
    </row>
    <row r="519" spans="1:7" ht="16.2" outlineLevel="1" x14ac:dyDescent="0.3">
      <c r="A519" s="158"/>
      <c r="B519" s="188" t="str">
        <f>$A$317&amp;"."&amp;TEXT(ROWS(B$1:$B11),"0")&amp;"*"</f>
        <v>1.9.11*</v>
      </c>
      <c r="C519" s="165" t="s">
        <v>720</v>
      </c>
      <c r="D519" s="191" t="s">
        <v>562</v>
      </c>
      <c r="E519" s="193">
        <v>1</v>
      </c>
      <c r="F519" s="290">
        <f>SUM(G520)</f>
        <v>0</v>
      </c>
      <c r="G519" s="291"/>
    </row>
    <row r="520" spans="1:7" outlineLevel="2" x14ac:dyDescent="0.3">
      <c r="A520" s="341"/>
      <c r="B520" s="302" t="s">
        <v>1061</v>
      </c>
      <c r="C520" s="104" t="s">
        <v>638</v>
      </c>
      <c r="D520" s="314" t="s">
        <v>562</v>
      </c>
      <c r="E520" s="326">
        <v>1</v>
      </c>
      <c r="F520" s="335">
        <v>0</v>
      </c>
      <c r="G520" s="335">
        <f t="shared" ref="G520" si="64">F520*E520</f>
        <v>0</v>
      </c>
    </row>
    <row r="521" spans="1:7" outlineLevel="2" x14ac:dyDescent="0.3">
      <c r="A521" s="343"/>
      <c r="B521" s="304"/>
      <c r="C521" s="104" t="s">
        <v>730</v>
      </c>
      <c r="D521" s="315"/>
      <c r="E521" s="333"/>
      <c r="F521" s="335"/>
      <c r="G521" s="335"/>
    </row>
    <row r="522" spans="1:7" ht="16.2" outlineLevel="1" x14ac:dyDescent="0.3">
      <c r="A522" s="158"/>
      <c r="B522" s="188" t="str">
        <f>$A$317&amp;"."&amp;TEXT(ROWS(B$1:$B12),"0")&amp;"*"</f>
        <v>1.9.12*</v>
      </c>
      <c r="C522" s="165" t="s">
        <v>721</v>
      </c>
      <c r="D522" s="191" t="s">
        <v>562</v>
      </c>
      <c r="E522" s="193">
        <v>1</v>
      </c>
      <c r="F522" s="290">
        <f>SUM(G523)</f>
        <v>0</v>
      </c>
      <c r="G522" s="291"/>
    </row>
    <row r="523" spans="1:7" outlineLevel="1" x14ac:dyDescent="0.3">
      <c r="A523" s="341"/>
      <c r="B523" s="302" t="s">
        <v>1062</v>
      </c>
      <c r="C523" s="104" t="s">
        <v>640</v>
      </c>
      <c r="D523" s="314" t="s">
        <v>562</v>
      </c>
      <c r="E523" s="326">
        <v>1</v>
      </c>
      <c r="F523" s="335">
        <v>0</v>
      </c>
      <c r="G523" s="335">
        <f t="shared" ref="G523" si="65">F523*E523</f>
        <v>0</v>
      </c>
    </row>
    <row r="524" spans="1:7" ht="13.2" customHeight="1" outlineLevel="1" x14ac:dyDescent="0.3">
      <c r="A524" s="343"/>
      <c r="B524" s="304"/>
      <c r="C524" s="104" t="s">
        <v>729</v>
      </c>
      <c r="D524" s="315"/>
      <c r="E524" s="333"/>
      <c r="F524" s="335"/>
      <c r="G524" s="335"/>
    </row>
    <row r="525" spans="1:7" ht="17.399999999999999" x14ac:dyDescent="0.3">
      <c r="A525" s="159" t="s">
        <v>708</v>
      </c>
      <c r="B525" s="309" t="s">
        <v>722</v>
      </c>
      <c r="C525" s="309"/>
      <c r="D525" s="159" t="s">
        <v>745</v>
      </c>
      <c r="E525" s="198">
        <f>SUM(E526:E536)</f>
        <v>4</v>
      </c>
      <c r="F525" s="292">
        <f>G526+F531+F533+F535</f>
        <v>0</v>
      </c>
      <c r="G525" s="292"/>
    </row>
    <row r="526" spans="1:7" ht="26.4" outlineLevel="1" x14ac:dyDescent="0.3">
      <c r="A526" s="341"/>
      <c r="B526" s="338" t="str">
        <f>$A$525&amp;"."&amp;TEXT(ROWS(B$1:$B1),"0")&amp;"*"</f>
        <v>1.10.1*</v>
      </c>
      <c r="C526" s="104" t="s">
        <v>187</v>
      </c>
      <c r="D526" s="314" t="s">
        <v>742</v>
      </c>
      <c r="E526" s="326">
        <v>1</v>
      </c>
      <c r="F526" s="335">
        <v>0</v>
      </c>
      <c r="G526" s="335">
        <f t="shared" ref="G526" si="66">F526*E526</f>
        <v>0</v>
      </c>
    </row>
    <row r="527" spans="1:7" ht="39.6" outlineLevel="1" x14ac:dyDescent="0.3">
      <c r="A527" s="342"/>
      <c r="B527" s="339"/>
      <c r="C527" s="104" t="s">
        <v>663</v>
      </c>
      <c r="D527" s="314"/>
      <c r="E527" s="326"/>
      <c r="F527" s="335"/>
      <c r="G527" s="335"/>
    </row>
    <row r="528" spans="1:7" ht="26.4" outlineLevel="1" x14ac:dyDescent="0.3">
      <c r="A528" s="342"/>
      <c r="B528" s="339"/>
      <c r="C528" s="104" t="s">
        <v>664</v>
      </c>
      <c r="D528" s="314"/>
      <c r="E528" s="326"/>
      <c r="F528" s="335"/>
      <c r="G528" s="335"/>
    </row>
    <row r="529" spans="1:8" ht="13.2" customHeight="1" outlineLevel="1" x14ac:dyDescent="0.3">
      <c r="A529" s="342"/>
      <c r="B529" s="339"/>
      <c r="C529" s="104" t="s">
        <v>191</v>
      </c>
      <c r="D529" s="314"/>
      <c r="E529" s="326"/>
      <c r="F529" s="335"/>
      <c r="G529" s="335"/>
    </row>
    <row r="530" spans="1:8" ht="13.2" customHeight="1" outlineLevel="1" x14ac:dyDescent="0.3">
      <c r="A530" s="343"/>
      <c r="B530" s="340"/>
      <c r="C530" s="104" t="s">
        <v>192</v>
      </c>
      <c r="D530" s="314"/>
      <c r="E530" s="326"/>
      <c r="F530" s="335"/>
      <c r="G530" s="335"/>
    </row>
    <row r="531" spans="1:8" s="183" customFormat="1" ht="15" customHeight="1" outlineLevel="1" x14ac:dyDescent="0.3">
      <c r="A531" s="174"/>
      <c r="B531" s="188" t="str">
        <f>$A$525&amp;"."&amp;TEXT(ROWS(B$1:$B2),"0")&amp;"*"</f>
        <v>1.10.2*</v>
      </c>
      <c r="C531" s="165" t="s">
        <v>871</v>
      </c>
      <c r="D531" s="212"/>
      <c r="E531" s="212"/>
      <c r="F531" s="290">
        <f>SUM(G532)</f>
        <v>0</v>
      </c>
      <c r="G531" s="291"/>
      <c r="H531" s="168"/>
    </row>
    <row r="532" spans="1:8" ht="71.400000000000006" customHeight="1" outlineLevel="2" x14ac:dyDescent="0.3">
      <c r="A532" s="158"/>
      <c r="B532" s="189" t="s">
        <v>13</v>
      </c>
      <c r="C532" s="104" t="s">
        <v>662</v>
      </c>
      <c r="D532" s="127" t="s">
        <v>742</v>
      </c>
      <c r="E532" s="226">
        <v>1</v>
      </c>
      <c r="F532" s="223">
        <v>0</v>
      </c>
      <c r="G532" s="223">
        <f t="shared" ref="G532" si="67">F532*E532</f>
        <v>0</v>
      </c>
    </row>
    <row r="533" spans="1:8" s="183" customFormat="1" ht="15" customHeight="1" outlineLevel="1" x14ac:dyDescent="0.3">
      <c r="A533" s="174"/>
      <c r="B533" s="188" t="str">
        <f>$A$525&amp;"."&amp;TEXT(ROWS(B$1:$B3),"0")&amp;"*"</f>
        <v>1.10.3*</v>
      </c>
      <c r="C533" s="165" t="s">
        <v>872</v>
      </c>
      <c r="D533" s="212"/>
      <c r="E533" s="212"/>
      <c r="F533" s="290">
        <f>SUM(G534)</f>
        <v>0</v>
      </c>
      <c r="G533" s="291"/>
      <c r="H533" s="168"/>
    </row>
    <row r="534" spans="1:8" ht="73.2" customHeight="1" outlineLevel="2" x14ac:dyDescent="0.3">
      <c r="A534" s="158"/>
      <c r="B534" s="189" t="s">
        <v>13</v>
      </c>
      <c r="C534" s="104" t="s">
        <v>662</v>
      </c>
      <c r="D534" s="127" t="s">
        <v>742</v>
      </c>
      <c r="E534" s="226">
        <v>1</v>
      </c>
      <c r="F534" s="223">
        <v>0</v>
      </c>
      <c r="G534" s="223">
        <f t="shared" ref="G534" si="68">F534*E534</f>
        <v>0</v>
      </c>
    </row>
    <row r="535" spans="1:8" s="183" customFormat="1" ht="15" customHeight="1" outlineLevel="1" x14ac:dyDescent="0.3">
      <c r="A535" s="174"/>
      <c r="B535" s="188" t="str">
        <f>$A$525&amp;"."&amp;TEXT(ROWS(B$1:$B4),"0")&amp;"*"</f>
        <v>1.10.4*</v>
      </c>
      <c r="C535" s="165" t="s">
        <v>873</v>
      </c>
      <c r="D535" s="212"/>
      <c r="E535" s="212"/>
      <c r="F535" s="290">
        <f>SUM(G536)</f>
        <v>0</v>
      </c>
      <c r="G535" s="291"/>
      <c r="H535" s="168"/>
    </row>
    <row r="536" spans="1:8" ht="66" customHeight="1" outlineLevel="1" x14ac:dyDescent="0.3">
      <c r="A536" s="158"/>
      <c r="B536" s="189" t="s">
        <v>13</v>
      </c>
      <c r="C536" s="104" t="s">
        <v>662</v>
      </c>
      <c r="D536" s="127" t="s">
        <v>742</v>
      </c>
      <c r="E536" s="226">
        <v>1</v>
      </c>
      <c r="F536" s="223">
        <v>0</v>
      </c>
      <c r="G536" s="223">
        <f t="shared" ref="G536" si="69">F536*E536</f>
        <v>0</v>
      </c>
    </row>
    <row r="537" spans="1:8" ht="17.399999999999999" x14ac:dyDescent="0.3">
      <c r="A537" s="159" t="s">
        <v>709</v>
      </c>
      <c r="B537" s="309" t="s">
        <v>723</v>
      </c>
      <c r="C537" s="309"/>
      <c r="D537" s="159" t="s">
        <v>745</v>
      </c>
      <c r="E537" s="198">
        <v>1</v>
      </c>
      <c r="F537" s="292">
        <f>G538</f>
        <v>0</v>
      </c>
      <c r="G537" s="292"/>
    </row>
    <row r="538" spans="1:8" ht="52.8" outlineLevel="1" x14ac:dyDescent="0.3">
      <c r="A538" s="341"/>
      <c r="B538" s="302" t="s">
        <v>739</v>
      </c>
      <c r="C538" s="104" t="s">
        <v>621</v>
      </c>
      <c r="D538" s="330" t="s">
        <v>742</v>
      </c>
      <c r="E538" s="328">
        <v>1</v>
      </c>
      <c r="F538" s="335">
        <v>0</v>
      </c>
      <c r="G538" s="335">
        <f t="shared" ref="G538" si="70">F538*E538</f>
        <v>0</v>
      </c>
    </row>
    <row r="539" spans="1:8" outlineLevel="1" x14ac:dyDescent="0.3">
      <c r="A539" s="342"/>
      <c r="B539" s="303"/>
      <c r="C539" s="104" t="s">
        <v>660</v>
      </c>
      <c r="D539" s="331"/>
      <c r="E539" s="332"/>
      <c r="F539" s="335"/>
      <c r="G539" s="335"/>
    </row>
    <row r="540" spans="1:8" outlineLevel="1" x14ac:dyDescent="0.3">
      <c r="A540" s="343"/>
      <c r="B540" s="304"/>
      <c r="C540" s="104" t="s">
        <v>459</v>
      </c>
      <c r="D540" s="353"/>
      <c r="E540" s="354"/>
      <c r="F540" s="335"/>
      <c r="G540" s="335"/>
    </row>
    <row r="541" spans="1:8" ht="17.399999999999999" x14ac:dyDescent="0.3">
      <c r="A541" s="159" t="s">
        <v>803</v>
      </c>
      <c r="B541" s="309" t="s">
        <v>724</v>
      </c>
      <c r="C541" s="309"/>
      <c r="D541" s="159" t="s">
        <v>745</v>
      </c>
      <c r="E541" s="198">
        <v>1</v>
      </c>
      <c r="F541" s="292">
        <f>G542</f>
        <v>0</v>
      </c>
      <c r="G541" s="292"/>
    </row>
    <row r="542" spans="1:8" ht="52.8" outlineLevel="1" x14ac:dyDescent="0.3">
      <c r="A542" s="341"/>
      <c r="B542" s="302" t="s">
        <v>804</v>
      </c>
      <c r="C542" s="104" t="s">
        <v>621</v>
      </c>
      <c r="D542" s="330" t="s">
        <v>742</v>
      </c>
      <c r="E542" s="328">
        <v>1</v>
      </c>
      <c r="F542" s="335">
        <v>0</v>
      </c>
      <c r="G542" s="335">
        <f t="shared" ref="G542" si="71">F542*E542</f>
        <v>0</v>
      </c>
    </row>
    <row r="543" spans="1:8" ht="12.75" customHeight="1" outlineLevel="1" x14ac:dyDescent="0.3">
      <c r="A543" s="342"/>
      <c r="B543" s="303"/>
      <c r="C543" s="104" t="s">
        <v>661</v>
      </c>
      <c r="D543" s="331"/>
      <c r="E543" s="332"/>
      <c r="F543" s="335"/>
      <c r="G543" s="335"/>
    </row>
    <row r="544" spans="1:8" ht="12.75" customHeight="1" outlineLevel="1" x14ac:dyDescent="0.3">
      <c r="A544" s="343"/>
      <c r="B544" s="304"/>
      <c r="C544" s="104" t="s">
        <v>459</v>
      </c>
      <c r="D544" s="353"/>
      <c r="E544" s="354"/>
      <c r="F544" s="335"/>
      <c r="G544" s="335"/>
    </row>
    <row r="545" spans="1:7" ht="12.75" customHeight="1" x14ac:dyDescent="0.3">
      <c r="A545" s="159" t="s">
        <v>907</v>
      </c>
      <c r="B545" s="309" t="s">
        <v>802</v>
      </c>
      <c r="C545" s="309"/>
      <c r="D545" s="159" t="s">
        <v>745</v>
      </c>
      <c r="E545" s="198">
        <v>1</v>
      </c>
      <c r="F545" s="292">
        <f>G546</f>
        <v>0</v>
      </c>
      <c r="G545" s="292"/>
    </row>
    <row r="546" spans="1:7" ht="52.8" outlineLevel="1" x14ac:dyDescent="0.3">
      <c r="A546" s="341"/>
      <c r="B546" s="302" t="s">
        <v>909</v>
      </c>
      <c r="C546" s="104" t="s">
        <v>621</v>
      </c>
      <c r="D546" s="330" t="s">
        <v>742</v>
      </c>
      <c r="E546" s="328">
        <v>1</v>
      </c>
      <c r="F546" s="335">
        <v>0</v>
      </c>
      <c r="G546" s="335">
        <f t="shared" ref="G546" si="72">F546*E546</f>
        <v>0</v>
      </c>
    </row>
    <row r="547" spans="1:7" ht="12.75" customHeight="1" outlineLevel="1" x14ac:dyDescent="0.3">
      <c r="A547" s="342"/>
      <c r="B547" s="303"/>
      <c r="C547" s="104" t="s">
        <v>805</v>
      </c>
      <c r="D547" s="331"/>
      <c r="E547" s="332"/>
      <c r="F547" s="335"/>
      <c r="G547" s="335"/>
    </row>
    <row r="548" spans="1:7" ht="12.75" customHeight="1" outlineLevel="1" x14ac:dyDescent="0.3">
      <c r="A548" s="343"/>
      <c r="B548" s="304"/>
      <c r="C548" s="104" t="s">
        <v>459</v>
      </c>
      <c r="D548" s="353"/>
      <c r="E548" s="354"/>
      <c r="F548" s="335"/>
      <c r="G548" s="335"/>
    </row>
    <row r="549" spans="1:7" ht="17.399999999999999" x14ac:dyDescent="0.3">
      <c r="A549" s="159" t="s">
        <v>908</v>
      </c>
      <c r="B549" s="310" t="s">
        <v>725</v>
      </c>
      <c r="C549" s="319"/>
      <c r="D549" s="159" t="s">
        <v>562</v>
      </c>
      <c r="E549" s="198">
        <f>SUM(E550:E556)</f>
        <v>3</v>
      </c>
      <c r="F549" s="292">
        <f>F550+F553+F555</f>
        <v>0</v>
      </c>
      <c r="G549" s="292"/>
    </row>
    <row r="550" spans="1:7" ht="16.2" outlineLevel="1" x14ac:dyDescent="0.3">
      <c r="A550" s="219"/>
      <c r="B550" s="188" t="str">
        <f>$A$549&amp;"."&amp;TEXT(ROWS(B$1:$B1),"0")&amp;"*"</f>
        <v>1.14.1*</v>
      </c>
      <c r="C550" s="165" t="s">
        <v>871</v>
      </c>
      <c r="D550" s="212"/>
      <c r="E550" s="212"/>
      <c r="F550" s="290">
        <f>SUM(G551)</f>
        <v>0</v>
      </c>
      <c r="G550" s="291"/>
    </row>
    <row r="551" spans="1:7" outlineLevel="2" x14ac:dyDescent="0.3">
      <c r="A551" s="194"/>
      <c r="B551" s="302" t="s">
        <v>13</v>
      </c>
      <c r="C551" s="104" t="s">
        <v>558</v>
      </c>
      <c r="D551" s="356" t="s">
        <v>562</v>
      </c>
      <c r="E551" s="358">
        <v>1</v>
      </c>
      <c r="F551" s="335">
        <v>0</v>
      </c>
      <c r="G551" s="335">
        <f t="shared" ref="G551" si="73">F551*E551</f>
        <v>0</v>
      </c>
    </row>
    <row r="552" spans="1:7" outlineLevel="2" x14ac:dyDescent="0.3">
      <c r="A552" s="195"/>
      <c r="B552" s="355"/>
      <c r="C552" s="104" t="s">
        <v>728</v>
      </c>
      <c r="D552" s="357"/>
      <c r="E552" s="359"/>
      <c r="F552" s="335"/>
      <c r="G552" s="335"/>
    </row>
    <row r="553" spans="1:7" ht="16.2" outlineLevel="1" x14ac:dyDescent="0.3">
      <c r="A553" s="195"/>
      <c r="B553" s="188" t="str">
        <f>$A$549&amp;"."&amp;TEXT(ROWS(B$1:$B2),"0")&amp;"*"</f>
        <v>1.14.2*</v>
      </c>
      <c r="C553" s="165" t="s">
        <v>872</v>
      </c>
      <c r="D553" s="212"/>
      <c r="E553" s="212"/>
      <c r="F553" s="290">
        <f>SUM(G554)</f>
        <v>0</v>
      </c>
      <c r="G553" s="291"/>
    </row>
    <row r="554" spans="1:7" outlineLevel="2" x14ac:dyDescent="0.3">
      <c r="A554" s="195"/>
      <c r="B554" s="228" t="s">
        <v>13</v>
      </c>
      <c r="C554" s="104" t="s">
        <v>728</v>
      </c>
      <c r="D554" s="181" t="s">
        <v>562</v>
      </c>
      <c r="E554" s="197">
        <v>1</v>
      </c>
      <c r="F554" s="223">
        <v>0</v>
      </c>
      <c r="G554" s="223">
        <f t="shared" ref="G554" si="74">F554*E554</f>
        <v>0</v>
      </c>
    </row>
    <row r="555" spans="1:7" ht="16.2" outlineLevel="1" x14ac:dyDescent="0.3">
      <c r="A555" s="195"/>
      <c r="B555" s="188" t="str">
        <f>$A$549&amp;"."&amp;TEXT(ROWS(B$1:$B3),"0")&amp;"*"</f>
        <v>1.14.3*</v>
      </c>
      <c r="C555" s="165" t="s">
        <v>873</v>
      </c>
      <c r="D555" s="212"/>
      <c r="E555" s="212"/>
      <c r="F555" s="290">
        <f>SUM(G556)</f>
        <v>0</v>
      </c>
      <c r="G555" s="291"/>
    </row>
    <row r="556" spans="1:7" ht="12.75" customHeight="1" outlineLevel="1" x14ac:dyDescent="0.3">
      <c r="A556" s="196"/>
      <c r="B556" s="224" t="s">
        <v>13</v>
      </c>
      <c r="C556" s="104" t="s">
        <v>728</v>
      </c>
      <c r="D556" s="181" t="s">
        <v>562</v>
      </c>
      <c r="E556" s="197">
        <v>1</v>
      </c>
      <c r="F556" s="223">
        <v>0</v>
      </c>
      <c r="G556" s="223">
        <f t="shared" ref="G556" si="75">F556*E556</f>
        <v>0</v>
      </c>
    </row>
    <row r="557" spans="1:7" ht="22.8" x14ac:dyDescent="0.3">
      <c r="A557" s="336" t="s">
        <v>1074</v>
      </c>
      <c r="B557" s="336"/>
      <c r="C557" s="336"/>
      <c r="D557" s="336"/>
      <c r="E557" s="336"/>
      <c r="F557" s="337">
        <f>F7+F9+F106+F119+F125+F131+F176+F178+F317+F525+F537+F541+F545+F549</f>
        <v>0</v>
      </c>
      <c r="G557" s="337"/>
    </row>
    <row r="558" spans="1:7" ht="13.8" x14ac:dyDescent="0.3">
      <c r="B558" s="207"/>
      <c r="D558" s="170"/>
      <c r="E558" s="208"/>
    </row>
    <row r="559" spans="1:7" ht="14.4" x14ac:dyDescent="0.3">
      <c r="B559" s="350" t="s">
        <v>727</v>
      </c>
      <c r="C559" s="351"/>
      <c r="D559" s="351"/>
      <c r="E559" s="351"/>
      <c r="F559" s="351"/>
    </row>
    <row r="560" spans="1:7" x14ac:dyDescent="0.3">
      <c r="B560" s="352" t="s">
        <v>740</v>
      </c>
      <c r="C560" s="352"/>
      <c r="D560" s="352"/>
      <c r="E560" s="352"/>
    </row>
    <row r="561" spans="2:2" x14ac:dyDescent="0.3">
      <c r="B561" s="204"/>
    </row>
  </sheetData>
  <autoFilter ref="A6:E561" xr:uid="{00000000-0009-0000-0000-000006000000}"/>
  <mergeCells count="248">
    <mergeCell ref="B559:F559"/>
    <mergeCell ref="B560:E560"/>
    <mergeCell ref="F533:G533"/>
    <mergeCell ref="F535:G535"/>
    <mergeCell ref="F537:G537"/>
    <mergeCell ref="F541:G541"/>
    <mergeCell ref="F538:F540"/>
    <mergeCell ref="G538:G540"/>
    <mergeCell ref="F542:F544"/>
    <mergeCell ref="G542:G544"/>
    <mergeCell ref="B538:B540"/>
    <mergeCell ref="D538:D540"/>
    <mergeCell ref="E538:E540"/>
    <mergeCell ref="B541:C541"/>
    <mergeCell ref="B542:B544"/>
    <mergeCell ref="D542:D544"/>
    <mergeCell ref="E542:E544"/>
    <mergeCell ref="D546:D548"/>
    <mergeCell ref="E546:E548"/>
    <mergeCell ref="B551:B552"/>
    <mergeCell ref="D551:D552"/>
    <mergeCell ref="E551:E552"/>
    <mergeCell ref="F545:G545"/>
    <mergeCell ref="F546:F548"/>
    <mergeCell ref="F522:G522"/>
    <mergeCell ref="F523:F524"/>
    <mergeCell ref="G523:G524"/>
    <mergeCell ref="F525:G525"/>
    <mergeCell ref="F526:F530"/>
    <mergeCell ref="G526:G530"/>
    <mergeCell ref="F531:G531"/>
    <mergeCell ref="F462:G462"/>
    <mergeCell ref="F468:G468"/>
    <mergeCell ref="F478:G478"/>
    <mergeCell ref="F489:G489"/>
    <mergeCell ref="F490:G490"/>
    <mergeCell ref="F498:G498"/>
    <mergeCell ref="F508:G508"/>
    <mergeCell ref="F519:G519"/>
    <mergeCell ref="F520:F521"/>
    <mergeCell ref="G520:G521"/>
    <mergeCell ref="F410:G410"/>
    <mergeCell ref="F420:G420"/>
    <mergeCell ref="F431:G431"/>
    <mergeCell ref="F432:G432"/>
    <mergeCell ref="F440:G440"/>
    <mergeCell ref="F450:G450"/>
    <mergeCell ref="F461:G461"/>
    <mergeCell ref="F396:F397"/>
    <mergeCell ref="G396:G397"/>
    <mergeCell ref="F398:G398"/>
    <mergeCell ref="F399:F400"/>
    <mergeCell ref="G399:G400"/>
    <mergeCell ref="F401:G401"/>
    <mergeCell ref="F402:G402"/>
    <mergeCell ref="F385:G385"/>
    <mergeCell ref="F386:F388"/>
    <mergeCell ref="G386:G388"/>
    <mergeCell ref="F390:G390"/>
    <mergeCell ref="F391:G391"/>
    <mergeCell ref="F392:F394"/>
    <mergeCell ref="G392:G394"/>
    <mergeCell ref="F395:G395"/>
    <mergeCell ref="F373:G373"/>
    <mergeCell ref="F374:G374"/>
    <mergeCell ref="F375:F378"/>
    <mergeCell ref="G375:G378"/>
    <mergeCell ref="F380:G380"/>
    <mergeCell ref="F381:F383"/>
    <mergeCell ref="G381:G383"/>
    <mergeCell ref="F362:G362"/>
    <mergeCell ref="F363:G363"/>
    <mergeCell ref="F367:G367"/>
    <mergeCell ref="F370:G370"/>
    <mergeCell ref="F364:F366"/>
    <mergeCell ref="G364:G366"/>
    <mergeCell ref="F368:F369"/>
    <mergeCell ref="G368:G369"/>
    <mergeCell ref="F371:F372"/>
    <mergeCell ref="G371:G372"/>
    <mergeCell ref="F325:G325"/>
    <mergeCell ref="F326:F330"/>
    <mergeCell ref="G326:G330"/>
    <mergeCell ref="F331:G331"/>
    <mergeCell ref="F332:G332"/>
    <mergeCell ref="F341:G341"/>
    <mergeCell ref="F351:G351"/>
    <mergeCell ref="F305:G305"/>
    <mergeCell ref="F309:G309"/>
    <mergeCell ref="F310:G310"/>
    <mergeCell ref="F312:G312"/>
    <mergeCell ref="F314:G314"/>
    <mergeCell ref="F317:G317"/>
    <mergeCell ref="F318:G318"/>
    <mergeCell ref="F319:F324"/>
    <mergeCell ref="G319:G324"/>
    <mergeCell ref="A396:A397"/>
    <mergeCell ref="B396:B397"/>
    <mergeCell ref="D396:D397"/>
    <mergeCell ref="E396:E397"/>
    <mergeCell ref="A399:A400"/>
    <mergeCell ref="B399:B400"/>
    <mergeCell ref="D399:D400"/>
    <mergeCell ref="E399:E400"/>
    <mergeCell ref="F233:G233"/>
    <mergeCell ref="F234:G234"/>
    <mergeCell ref="F238:G238"/>
    <mergeCell ref="F239:G239"/>
    <mergeCell ref="F245:G245"/>
    <mergeCell ref="F255:G255"/>
    <mergeCell ref="F267:G267"/>
    <mergeCell ref="F268:G268"/>
    <mergeCell ref="F275:G275"/>
    <mergeCell ref="F284:G284"/>
    <mergeCell ref="F294:G294"/>
    <mergeCell ref="F295:G295"/>
    <mergeCell ref="F299:G299"/>
    <mergeCell ref="F301:G301"/>
    <mergeCell ref="F304:G304"/>
    <mergeCell ref="A371:A372"/>
    <mergeCell ref="D371:D372"/>
    <mergeCell ref="E371:E372"/>
    <mergeCell ref="A381:A383"/>
    <mergeCell ref="B381:B383"/>
    <mergeCell ref="D381:D383"/>
    <mergeCell ref="E381:E383"/>
    <mergeCell ref="A386:A388"/>
    <mergeCell ref="B386:B388"/>
    <mergeCell ref="D386:D388"/>
    <mergeCell ref="E386:E388"/>
    <mergeCell ref="E526:E530"/>
    <mergeCell ref="A326:A330"/>
    <mergeCell ref="A364:A366"/>
    <mergeCell ref="B549:C549"/>
    <mergeCell ref="B537:C537"/>
    <mergeCell ref="B520:B521"/>
    <mergeCell ref="D520:D521"/>
    <mergeCell ref="B526:B530"/>
    <mergeCell ref="D526:D530"/>
    <mergeCell ref="A538:A540"/>
    <mergeCell ref="A542:A544"/>
    <mergeCell ref="A392:A394"/>
    <mergeCell ref="A375:A378"/>
    <mergeCell ref="E523:E524"/>
    <mergeCell ref="B525:C525"/>
    <mergeCell ref="B375:B378"/>
    <mergeCell ref="A526:A530"/>
    <mergeCell ref="A520:A521"/>
    <mergeCell ref="A523:A524"/>
    <mergeCell ref="B545:C545"/>
    <mergeCell ref="A546:A548"/>
    <mergeCell ref="B546:B548"/>
    <mergeCell ref="B523:B524"/>
    <mergeCell ref="A368:A369"/>
    <mergeCell ref="G546:G548"/>
    <mergeCell ref="F550:G550"/>
    <mergeCell ref="F549:G549"/>
    <mergeCell ref="F551:F552"/>
    <mergeCell ref="G551:G552"/>
    <mergeCell ref="F553:G553"/>
    <mergeCell ref="F555:G555"/>
    <mergeCell ref="A557:E557"/>
    <mergeCell ref="F557:G557"/>
    <mergeCell ref="D523:D524"/>
    <mergeCell ref="C5:C6"/>
    <mergeCell ref="D5:E5"/>
    <mergeCell ref="B7:C7"/>
    <mergeCell ref="B317:C317"/>
    <mergeCell ref="B178:C178"/>
    <mergeCell ref="E319:E324"/>
    <mergeCell ref="D319:D324"/>
    <mergeCell ref="E392:E394"/>
    <mergeCell ref="B326:B330"/>
    <mergeCell ref="D326:D330"/>
    <mergeCell ref="E326:E330"/>
    <mergeCell ref="D364:D366"/>
    <mergeCell ref="E364:E366"/>
    <mergeCell ref="D375:D378"/>
    <mergeCell ref="E375:E378"/>
    <mergeCell ref="B392:B394"/>
    <mergeCell ref="D392:D394"/>
    <mergeCell ref="E520:E521"/>
    <mergeCell ref="B368:B369"/>
    <mergeCell ref="D368:D369"/>
    <mergeCell ref="E368:E369"/>
    <mergeCell ref="B364:B366"/>
    <mergeCell ref="B371:B372"/>
    <mergeCell ref="A319:A324"/>
    <mergeCell ref="B319:B324"/>
    <mergeCell ref="A5:A6"/>
    <mergeCell ref="B5:B6"/>
    <mergeCell ref="B176:C176"/>
    <mergeCell ref="B131:C131"/>
    <mergeCell ref="B106:C106"/>
    <mergeCell ref="B9:C9"/>
    <mergeCell ref="B119:C119"/>
    <mergeCell ref="B125:C125"/>
    <mergeCell ref="F9:G9"/>
    <mergeCell ref="F10:G10"/>
    <mergeCell ref="F11:G11"/>
    <mergeCell ref="F16:G16"/>
    <mergeCell ref="F25:G25"/>
    <mergeCell ref="A1:D1"/>
    <mergeCell ref="E1:G1"/>
    <mergeCell ref="A2:E2"/>
    <mergeCell ref="F5:G5"/>
    <mergeCell ref="F7:G7"/>
    <mergeCell ref="F82:G82"/>
    <mergeCell ref="F87:G87"/>
    <mergeCell ref="F96:G96"/>
    <mergeCell ref="F106:G106"/>
    <mergeCell ref="F107:G107"/>
    <mergeCell ref="F35:G35"/>
    <mergeCell ref="F36:G36"/>
    <mergeCell ref="F45:G45"/>
    <mergeCell ref="F62:G62"/>
    <mergeCell ref="F81:G81"/>
    <mergeCell ref="F125:G125"/>
    <mergeCell ref="F126:G126"/>
    <mergeCell ref="F129:G129"/>
    <mergeCell ref="F131:G131"/>
    <mergeCell ref="F132:G132"/>
    <mergeCell ref="F110:G110"/>
    <mergeCell ref="F116:G116"/>
    <mergeCell ref="F119:G119"/>
    <mergeCell ref="F120:G120"/>
    <mergeCell ref="F123:G123"/>
    <mergeCell ref="F160:G160"/>
    <mergeCell ref="F162:G162"/>
    <mergeCell ref="F164:G164"/>
    <mergeCell ref="F165:G165"/>
    <mergeCell ref="F168:G168"/>
    <mergeCell ref="F133:G133"/>
    <mergeCell ref="F138:G138"/>
    <mergeCell ref="F147:G147"/>
    <mergeCell ref="F157:G157"/>
    <mergeCell ref="F158:G158"/>
    <mergeCell ref="F223:G223"/>
    <mergeCell ref="F187:G187"/>
    <mergeCell ref="F196:G196"/>
    <mergeCell ref="F206:G206"/>
    <mergeCell ref="F207:G207"/>
    <mergeCell ref="F214:G214"/>
    <mergeCell ref="F172:G172"/>
    <mergeCell ref="F176:G176"/>
    <mergeCell ref="F178:G178"/>
    <mergeCell ref="F179:G179"/>
    <mergeCell ref="F180:G180"/>
  </mergeCells>
  <phoneticPr fontId="23" type="noConversion"/>
  <pageMargins left="0.25" right="0.25" top="0.75" bottom="0.75" header="0.3" footer="0.3"/>
  <pageSetup paperSize="9" scale="41" fitToHeight="0" orientation="portrait" r:id="rId1"/>
  <rowBreaks count="8" manualBreakCount="8">
    <brk id="80" max="6" man="1"/>
    <brk id="175" max="6" man="1"/>
    <brk id="177" max="6" man="1"/>
    <brk id="266" max="6" man="1"/>
    <brk id="330" max="6" man="1"/>
    <brk id="389" max="6" man="1"/>
    <brk id="460" max="6" man="1"/>
    <brk id="536" max="6"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41"/>
  <sheetViews>
    <sheetView workbookViewId="0">
      <selection sqref="A1:D1"/>
    </sheetView>
  </sheetViews>
  <sheetFormatPr defaultRowHeight="14.4" x14ac:dyDescent="0.3"/>
  <cols>
    <col min="1" max="1" width="78.33203125" customWidth="1"/>
    <col min="2" max="2" width="61.5546875" customWidth="1"/>
    <col min="3" max="3" width="15.6640625" customWidth="1"/>
    <col min="4" max="4" width="14" customWidth="1"/>
  </cols>
  <sheetData>
    <row r="2" spans="1:1" x14ac:dyDescent="0.3">
      <c r="A2" s="156"/>
    </row>
    <row r="3" spans="1:1" x14ac:dyDescent="0.3">
      <c r="A3" s="156"/>
    </row>
    <row r="4" spans="1:1" x14ac:dyDescent="0.3">
      <c r="A4" s="156"/>
    </row>
    <row r="5" spans="1:1" x14ac:dyDescent="0.3">
      <c r="A5" s="156"/>
    </row>
    <row r="6" spans="1:1" x14ac:dyDescent="0.3">
      <c r="A6" s="156"/>
    </row>
    <row r="7" spans="1:1" x14ac:dyDescent="0.3">
      <c r="A7" s="156"/>
    </row>
    <row r="8" spans="1:1" x14ac:dyDescent="0.3">
      <c r="A8" s="156"/>
    </row>
    <row r="9" spans="1:1" x14ac:dyDescent="0.3">
      <c r="A9" s="156"/>
    </row>
    <row r="10" spans="1:1" x14ac:dyDescent="0.3">
      <c r="A10" s="156"/>
    </row>
    <row r="11" spans="1:1" x14ac:dyDescent="0.3">
      <c r="A11" s="156"/>
    </row>
    <row r="12" spans="1:1" x14ac:dyDescent="0.3">
      <c r="A12" s="156"/>
    </row>
    <row r="13" spans="1:1" x14ac:dyDescent="0.3">
      <c r="A13" s="156"/>
    </row>
    <row r="14" spans="1:1" x14ac:dyDescent="0.3">
      <c r="A14" s="156"/>
    </row>
    <row r="15" spans="1:1" x14ac:dyDescent="0.3">
      <c r="A15" s="156"/>
    </row>
    <row r="16" spans="1:1" x14ac:dyDescent="0.3">
      <c r="A16" s="156"/>
    </row>
    <row r="17" spans="1:1" x14ac:dyDescent="0.3">
      <c r="A17" s="156"/>
    </row>
    <row r="18" spans="1:1" x14ac:dyDescent="0.3">
      <c r="A18" s="156"/>
    </row>
    <row r="19" spans="1:1" x14ac:dyDescent="0.3">
      <c r="A19" s="156"/>
    </row>
    <row r="20" spans="1:1" x14ac:dyDescent="0.3">
      <c r="A20" s="156"/>
    </row>
    <row r="21" spans="1:1" x14ac:dyDescent="0.3">
      <c r="A21" s="156"/>
    </row>
    <row r="22" spans="1:1" x14ac:dyDescent="0.3">
      <c r="A22" s="156"/>
    </row>
    <row r="23" spans="1:1" x14ac:dyDescent="0.3">
      <c r="A23" s="156"/>
    </row>
    <row r="24" spans="1:1" x14ac:dyDescent="0.3">
      <c r="A24" s="156"/>
    </row>
    <row r="25" spans="1:1" x14ac:dyDescent="0.3">
      <c r="A25" s="156"/>
    </row>
    <row r="26" spans="1:1" x14ac:dyDescent="0.3">
      <c r="A26" s="156"/>
    </row>
    <row r="27" spans="1:1" x14ac:dyDescent="0.3">
      <c r="A27" s="156"/>
    </row>
    <row r="28" spans="1:1" x14ac:dyDescent="0.3">
      <c r="A28" s="156"/>
    </row>
    <row r="29" spans="1:1" x14ac:dyDescent="0.3">
      <c r="A29" s="156"/>
    </row>
    <row r="30" spans="1:1" x14ac:dyDescent="0.3">
      <c r="A30" s="156"/>
    </row>
    <row r="31" spans="1:1" x14ac:dyDescent="0.3">
      <c r="A31" s="156"/>
    </row>
    <row r="32" spans="1:1" x14ac:dyDescent="0.3">
      <c r="A32" s="156"/>
    </row>
    <row r="33" spans="1:1" x14ac:dyDescent="0.3">
      <c r="A33" s="156"/>
    </row>
    <row r="34" spans="1:1" x14ac:dyDescent="0.3">
      <c r="A34" s="156"/>
    </row>
    <row r="35" spans="1:1" x14ac:dyDescent="0.3">
      <c r="A35" s="156"/>
    </row>
    <row r="36" spans="1:1" x14ac:dyDescent="0.3">
      <c r="A36" s="156"/>
    </row>
    <row r="37" spans="1:1" x14ac:dyDescent="0.3">
      <c r="A37" s="156"/>
    </row>
    <row r="38" spans="1:1" x14ac:dyDescent="0.3">
      <c r="A38" s="156"/>
    </row>
    <row r="39" spans="1:1" x14ac:dyDescent="0.3">
      <c r="A39" s="156"/>
    </row>
    <row r="40" spans="1:1" x14ac:dyDescent="0.3">
      <c r="A40" s="156"/>
    </row>
    <row r="41" spans="1:1" x14ac:dyDescent="0.3">
      <c r="A41" s="15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8</vt:i4>
      </vt:variant>
    </vt:vector>
  </HeadingPairs>
  <TitlesOfParts>
    <vt:vector size="16" baseType="lpstr">
      <vt:lpstr>Форма графика (2)</vt:lpstr>
      <vt:lpstr>График по УНР</vt:lpstr>
      <vt:lpstr>Вариант 3</vt:lpstr>
      <vt:lpstr>График</vt:lpstr>
      <vt:lpstr>ВОР</vt:lpstr>
      <vt:lpstr>Стоимость</vt:lpstr>
      <vt:lpstr>График (4) скр</vt:lpstr>
      <vt:lpstr>Лист1</vt:lpstr>
      <vt:lpstr>'Вариант 3'!Заголовки_для_печати</vt:lpstr>
      <vt:lpstr>ВОР!Заголовки_для_печати</vt:lpstr>
      <vt:lpstr>График!Заголовки_для_печати</vt:lpstr>
      <vt:lpstr>'График (4) скр'!Заголовки_для_печати</vt:lpstr>
      <vt:lpstr>'Форма графика (2)'!Заголовки_для_печати</vt:lpstr>
      <vt:lpstr>'График (4) скр'!Область_печати</vt:lpstr>
      <vt:lpstr>'График по УНР'!Область_печати</vt:lpstr>
      <vt:lpstr>'Форма графика (2)'!Область_печати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2020-08-05T06:43:10Z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65c3b1a5-3e25-4525-b923-a0572e679d8b_Enabled">
    <vt:lpwstr>True</vt:lpwstr>
  </property>
  <property fmtid="{D5CDD505-2E9C-101B-9397-08002B2CF9AE}" pid="4" name="MSIP_Label_65c3b1a5-3e25-4525-b923-a0572e679d8b_SiteId">
    <vt:lpwstr>62a9c2c8-8b09-43be-a7fb-9a87875714a9</vt:lpwstr>
  </property>
  <property fmtid="{D5CDD505-2E9C-101B-9397-08002B2CF9AE}" pid="5" name="MSIP_Label_65c3b1a5-3e25-4525-b923-a0572e679d8b_Ref">
    <vt:lpwstr>https://api.informationprotection.azure.com/api/62a9c2c8-8b09-43be-a7fb-9a87875714a9</vt:lpwstr>
  </property>
  <property fmtid="{D5CDD505-2E9C-101B-9397-08002B2CF9AE}" pid="6" name="MSIP_Label_65c3b1a5-3e25-4525-b923-a0572e679d8b_Owner">
    <vt:lpwstr>Andrey.Rogalevich@fortum.com</vt:lpwstr>
  </property>
  <property fmtid="{D5CDD505-2E9C-101B-9397-08002B2CF9AE}" pid="7" name="MSIP_Label_65c3b1a5-3e25-4525-b923-a0572e679d8b_SetDate">
    <vt:lpwstr>2018-05-26T19:56:00.5653944+04:00</vt:lpwstr>
  </property>
  <property fmtid="{D5CDD505-2E9C-101B-9397-08002B2CF9AE}" pid="8" name="MSIP_Label_65c3b1a5-3e25-4525-b923-a0572e679d8b_Name">
    <vt:lpwstr>Internal</vt:lpwstr>
  </property>
  <property fmtid="{D5CDD505-2E9C-101B-9397-08002B2CF9AE}" pid="9" name="MSIP_Label_65c3b1a5-3e25-4525-b923-a0572e679d8b_Application">
    <vt:lpwstr>Microsoft Azure Information Protection</vt:lpwstr>
  </property>
  <property fmtid="{D5CDD505-2E9C-101B-9397-08002B2CF9AE}" pid="10" name="MSIP_Label_65c3b1a5-3e25-4525-b923-a0572e679d8b_Extended_MSFT_Method">
    <vt:lpwstr>Automatic</vt:lpwstr>
  </property>
  <property fmtid="{D5CDD505-2E9C-101B-9397-08002B2CF9AE}" pid="11" name="MSIP_Label_f45044c0-b6aa-4b2b-834d-65c9ef8bb134_Enabled">
    <vt:lpwstr>True</vt:lpwstr>
  </property>
  <property fmtid="{D5CDD505-2E9C-101B-9397-08002B2CF9AE}" pid="12" name="MSIP_Label_f45044c0-b6aa-4b2b-834d-65c9ef8bb134_SiteId">
    <vt:lpwstr>62a9c2c8-8b09-43be-a7fb-9a87875714a9</vt:lpwstr>
  </property>
  <property fmtid="{D5CDD505-2E9C-101B-9397-08002B2CF9AE}" pid="13" name="MSIP_Label_f45044c0-b6aa-4b2b-834d-65c9ef8bb134_Ref">
    <vt:lpwstr>https://api.informationprotection.azure.com/api/62a9c2c8-8b09-43be-a7fb-9a87875714a9</vt:lpwstr>
  </property>
  <property fmtid="{D5CDD505-2E9C-101B-9397-08002B2CF9AE}" pid="14" name="MSIP_Label_f45044c0-b6aa-4b2b-834d-65c9ef8bb134_Owner">
    <vt:lpwstr>Andrey.Rogalevich@fortum.com</vt:lpwstr>
  </property>
  <property fmtid="{D5CDD505-2E9C-101B-9397-08002B2CF9AE}" pid="15" name="MSIP_Label_f45044c0-b6aa-4b2b-834d-65c9ef8bb134_SetDate">
    <vt:lpwstr>2018-05-26T19:56:00.5653944+04:00</vt:lpwstr>
  </property>
  <property fmtid="{D5CDD505-2E9C-101B-9397-08002B2CF9AE}" pid="16" name="MSIP_Label_f45044c0-b6aa-4b2b-834d-65c9ef8bb134_Name">
    <vt:lpwstr>Hide Visual Label</vt:lpwstr>
  </property>
  <property fmtid="{D5CDD505-2E9C-101B-9397-08002B2CF9AE}" pid="17" name="MSIP_Label_f45044c0-b6aa-4b2b-834d-65c9ef8bb134_Application">
    <vt:lpwstr>Microsoft Azure Information Protection</vt:lpwstr>
  </property>
  <property fmtid="{D5CDD505-2E9C-101B-9397-08002B2CF9AE}" pid="18" name="MSIP_Label_f45044c0-b6aa-4b2b-834d-65c9ef8bb134_Extended_MSFT_Method">
    <vt:lpwstr>Automatic</vt:lpwstr>
  </property>
  <property fmtid="{D5CDD505-2E9C-101B-9397-08002B2CF9AE}" pid="19" name="MSIP_Label_f45044c0-b6aa-4b2b-834d-65c9ef8bb134_Parent">
    <vt:lpwstr>65c3b1a5-3e25-4525-b923-a0572e679d8b</vt:lpwstr>
  </property>
  <property fmtid="{D5CDD505-2E9C-101B-9397-08002B2CF9AE}" pid="20" name="Sensitivity">
    <vt:lpwstr>Internal Hide Visual Label</vt:lpwstr>
  </property>
</Properties>
</file>